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8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vertogradov\Documents\Личное\Ломакин Смарт Регулюйшн Smart Regulation\31 - сувенирка картинки\"/>
    </mc:Choice>
  </mc:AlternateContent>
  <bookViews>
    <workbookView xWindow="0" yWindow="0" windowWidth="19200" windowHeight="6585" tabRatio="800"/>
  </bookViews>
  <sheets>
    <sheet name="Guidelines" sheetId="19" r:id="rId1"/>
    <sheet name="Calculations" sheetId="2" r:id="rId2"/>
    <sheet name="Matrix (3D bubble chart)" sheetId="18" r:id="rId3"/>
    <sheet name="Matrix (bubble chart)" sheetId="46" r:id="rId4"/>
    <sheet name="Matrix (I)" sheetId="43" r:id="rId5"/>
    <sheet name="Matrix (RO)" sheetId="40" r:id="rId6"/>
    <sheet name="Matrix (G)" sheetId="42" r:id="rId7"/>
    <sheet name="Matrix (B4)" sheetId="41" r:id="rId8"/>
    <sheet name="2021" sheetId="3" state="hidden" r:id="rId9"/>
    <sheet name="2020" sheetId="26" state="hidden" r:id="rId10"/>
    <sheet name="2019" sheetId="27" state="hidden" r:id="rId11"/>
    <sheet name="2018" sheetId="28" state="hidden" r:id="rId12"/>
    <sheet name="2017" sheetId="29" state="hidden" r:id="rId13"/>
    <sheet name="2016" sheetId="30" state="hidden" r:id="rId14"/>
    <sheet name="2015" sheetId="31" state="hidden" r:id="rId15"/>
    <sheet name="2014" sheetId="32" state="hidden" r:id="rId16"/>
    <sheet name="2013" sheetId="33" state="hidden" r:id="rId17"/>
    <sheet name="2012" sheetId="34" state="hidden" r:id="rId18"/>
    <sheet name="2011" sheetId="35" state="hidden" r:id="rId19"/>
    <sheet name="2010" sheetId="36" state="hidden" r:id="rId20"/>
    <sheet name="2009" sheetId="37" state="hidden" r:id="rId21"/>
    <sheet name="2008" sheetId="44" state="hidden" r:id="rId22"/>
    <sheet name="2007" sheetId="45" state="hidden" r:id="rId2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45" l="1"/>
  <c r="B4" i="45"/>
  <c r="B5" i="45"/>
  <c r="B6" i="45"/>
  <c r="B7" i="45"/>
  <c r="B8" i="45"/>
  <c r="B9" i="45"/>
  <c r="B10" i="45"/>
  <c r="B11" i="45"/>
  <c r="B12" i="45"/>
  <c r="B13" i="45"/>
  <c r="B14" i="45"/>
  <c r="B15" i="45"/>
  <c r="B16" i="45"/>
  <c r="B2" i="45"/>
  <c r="B3" i="44"/>
  <c r="B4" i="44"/>
  <c r="B5" i="44"/>
  <c r="B6" i="44"/>
  <c r="B7" i="44"/>
  <c r="B8" i="44"/>
  <c r="B9" i="44"/>
  <c r="B10" i="44"/>
  <c r="B11" i="44"/>
  <c r="B12" i="44"/>
  <c r="B13" i="44"/>
  <c r="B14" i="44"/>
  <c r="B15" i="44"/>
  <c r="B16" i="44"/>
  <c r="B2" i="44"/>
  <c r="Z16" i="45" l="1"/>
  <c r="C16" i="45"/>
  <c r="Z15" i="45"/>
  <c r="C15" i="45"/>
  <c r="Z16" i="44"/>
  <c r="C16" i="44"/>
  <c r="Z15" i="44"/>
  <c r="C15" i="44"/>
  <c r="Z16" i="37"/>
  <c r="B16" i="37"/>
  <c r="Z15" i="37"/>
  <c r="B15" i="37"/>
  <c r="Z16" i="36"/>
  <c r="B16" i="36"/>
  <c r="Z15" i="36"/>
  <c r="B15" i="36"/>
  <c r="Z16" i="35"/>
  <c r="B16" i="35"/>
  <c r="Z15" i="35"/>
  <c r="B15" i="35"/>
  <c r="Z16" i="34"/>
  <c r="B16" i="34"/>
  <c r="Z15" i="34"/>
  <c r="B15" i="34"/>
  <c r="Z16" i="33"/>
  <c r="B16" i="33"/>
  <c r="Z15" i="33"/>
  <c r="B15" i="33"/>
  <c r="Z16" i="32"/>
  <c r="B16" i="32"/>
  <c r="Z15" i="32"/>
  <c r="B15" i="32"/>
  <c r="Z16" i="31"/>
  <c r="B16" i="31"/>
  <c r="Z15" i="31"/>
  <c r="B15" i="31"/>
  <c r="Z16" i="30"/>
  <c r="B16" i="30"/>
  <c r="Z15" i="30"/>
  <c r="B15" i="30"/>
  <c r="Z16" i="29"/>
  <c r="B16" i="29"/>
  <c r="Z15" i="29"/>
  <c r="B15" i="29"/>
  <c r="Z16" i="28"/>
  <c r="B16" i="28"/>
  <c r="Z15" i="28"/>
  <c r="B15" i="28"/>
  <c r="Z16" i="27"/>
  <c r="B16" i="27"/>
  <c r="Z15" i="27"/>
  <c r="B15" i="27"/>
  <c r="Z16" i="26"/>
  <c r="B16" i="26"/>
  <c r="Z15" i="26"/>
  <c r="B15" i="26"/>
  <c r="Z15" i="3"/>
  <c r="Z16" i="3"/>
  <c r="B15" i="3"/>
  <c r="B16" i="3"/>
  <c r="Z14" i="45"/>
  <c r="Z13" i="45"/>
  <c r="Z12" i="45"/>
  <c r="Z11" i="45"/>
  <c r="Z10" i="45"/>
  <c r="Z9" i="45"/>
  <c r="Z8" i="45"/>
  <c r="Z7" i="45"/>
  <c r="Z6" i="45"/>
  <c r="Z5" i="45"/>
  <c r="Z4" i="45"/>
  <c r="Z3" i="45"/>
  <c r="Z2" i="45"/>
  <c r="Z14" i="44"/>
  <c r="Z13" i="44"/>
  <c r="Z12" i="44"/>
  <c r="Z11" i="44"/>
  <c r="Z10" i="44"/>
  <c r="Z9" i="44"/>
  <c r="Z8" i="44"/>
  <c r="Z7" i="44"/>
  <c r="C6" i="44"/>
  <c r="Z6" i="44"/>
  <c r="Z5" i="44"/>
  <c r="Z4" i="44"/>
  <c r="Z3" i="44"/>
  <c r="Z2" i="44"/>
  <c r="C12" i="45" l="1"/>
  <c r="C4" i="45"/>
  <c r="C12" i="44"/>
  <c r="C7" i="44"/>
  <c r="C6" i="45"/>
  <c r="C5" i="45"/>
  <c r="C8" i="45"/>
  <c r="C13" i="45"/>
  <c r="C7" i="45"/>
  <c r="C14" i="45"/>
  <c r="C2" i="45"/>
  <c r="C10" i="45"/>
  <c r="C11" i="45"/>
  <c r="C3" i="45"/>
  <c r="C9" i="45"/>
  <c r="C14" i="44"/>
  <c r="C13" i="44"/>
  <c r="C5" i="44"/>
  <c r="C2" i="44"/>
  <c r="C10" i="44"/>
  <c r="C11" i="44"/>
  <c r="C8" i="44"/>
  <c r="C3" i="44"/>
  <c r="C4" i="44"/>
  <c r="C9" i="44"/>
  <c r="B3" i="37"/>
  <c r="B4" i="37"/>
  <c r="B5" i="37"/>
  <c r="B6" i="37"/>
  <c r="B7" i="37"/>
  <c r="B8" i="37"/>
  <c r="B9" i="37"/>
  <c r="B10" i="37"/>
  <c r="B11" i="37"/>
  <c r="B12" i="37"/>
  <c r="B13" i="37"/>
  <c r="B14" i="37"/>
  <c r="B2" i="37"/>
  <c r="Z14" i="37"/>
  <c r="Z13" i="37"/>
  <c r="Z12" i="37"/>
  <c r="Z11" i="37"/>
  <c r="Z10" i="37"/>
  <c r="Z9" i="37"/>
  <c r="Z8" i="37"/>
  <c r="Z7" i="37"/>
  <c r="Z6" i="37"/>
  <c r="Z5" i="37"/>
  <c r="Z4" i="37"/>
  <c r="Z3" i="37"/>
  <c r="Z2" i="37"/>
  <c r="B3" i="36"/>
  <c r="B4" i="36"/>
  <c r="B5" i="36"/>
  <c r="B6" i="36"/>
  <c r="B7" i="36"/>
  <c r="B8" i="36"/>
  <c r="B9" i="36"/>
  <c r="B10" i="36"/>
  <c r="B11" i="36"/>
  <c r="B12" i="36"/>
  <c r="B13" i="36"/>
  <c r="B14" i="36"/>
  <c r="B2" i="36"/>
  <c r="Z14" i="36"/>
  <c r="Z13" i="36"/>
  <c r="Z12" i="36"/>
  <c r="Z11" i="36"/>
  <c r="Z10" i="36"/>
  <c r="Z9" i="36"/>
  <c r="Z8" i="36"/>
  <c r="Z7" i="36"/>
  <c r="Z6" i="36"/>
  <c r="Z5" i="36"/>
  <c r="Z4" i="36"/>
  <c r="Z3" i="36"/>
  <c r="Z2" i="36"/>
  <c r="B3" i="35"/>
  <c r="B4" i="35"/>
  <c r="B5" i="35"/>
  <c r="B6" i="35"/>
  <c r="B7" i="35"/>
  <c r="B8" i="35"/>
  <c r="B9" i="35"/>
  <c r="B10" i="35"/>
  <c r="B11" i="35"/>
  <c r="B12" i="35"/>
  <c r="B13" i="35"/>
  <c r="B14" i="35"/>
  <c r="B2" i="35"/>
  <c r="Z14" i="35"/>
  <c r="Z13" i="35"/>
  <c r="Z12" i="35"/>
  <c r="Z11" i="35"/>
  <c r="Z10" i="35"/>
  <c r="Z9" i="35"/>
  <c r="Z8" i="35"/>
  <c r="Z7" i="35"/>
  <c r="Z6" i="35"/>
  <c r="Z5" i="35"/>
  <c r="Z4" i="35"/>
  <c r="Z3" i="35"/>
  <c r="Z2" i="35"/>
  <c r="B3" i="34"/>
  <c r="B4" i="34"/>
  <c r="B5" i="34"/>
  <c r="B6" i="34"/>
  <c r="B7" i="34"/>
  <c r="B8" i="34"/>
  <c r="B9" i="34"/>
  <c r="B10" i="34"/>
  <c r="B11" i="34"/>
  <c r="B12" i="34"/>
  <c r="B13" i="34"/>
  <c r="B14" i="34"/>
  <c r="B2" i="34"/>
  <c r="Z14" i="34"/>
  <c r="Z13" i="34"/>
  <c r="Z12" i="34"/>
  <c r="Z11" i="34"/>
  <c r="Z10" i="34"/>
  <c r="Z9" i="34"/>
  <c r="Z8" i="34"/>
  <c r="Z7" i="34"/>
  <c r="Z6" i="34"/>
  <c r="Z5" i="34"/>
  <c r="Z4" i="34"/>
  <c r="Z3" i="34"/>
  <c r="Z2" i="34"/>
  <c r="B3" i="33"/>
  <c r="B4" i="33"/>
  <c r="B5" i="33"/>
  <c r="B6" i="33"/>
  <c r="B7" i="33"/>
  <c r="B8" i="33"/>
  <c r="B9" i="33"/>
  <c r="B10" i="33"/>
  <c r="B11" i="33"/>
  <c r="B12" i="33"/>
  <c r="B13" i="33"/>
  <c r="B14" i="33"/>
  <c r="B2" i="33"/>
  <c r="Z14" i="33"/>
  <c r="Z13" i="33"/>
  <c r="Z12" i="33"/>
  <c r="Z11" i="33"/>
  <c r="Z10" i="33"/>
  <c r="Z9" i="33"/>
  <c r="Z8" i="33"/>
  <c r="Z7" i="33"/>
  <c r="Z6" i="33"/>
  <c r="Z5" i="33"/>
  <c r="Z4" i="33"/>
  <c r="Z3" i="33"/>
  <c r="Z2" i="33"/>
  <c r="B3" i="32"/>
  <c r="B4" i="32"/>
  <c r="B5" i="32"/>
  <c r="B6" i="32"/>
  <c r="B7" i="32"/>
  <c r="B8" i="32"/>
  <c r="B9" i="32"/>
  <c r="B10" i="32"/>
  <c r="B11" i="32"/>
  <c r="B12" i="32"/>
  <c r="B13" i="32"/>
  <c r="B14" i="32"/>
  <c r="B2" i="32"/>
  <c r="Z14" i="32"/>
  <c r="Z13" i="32"/>
  <c r="Z12" i="32"/>
  <c r="Z11" i="32"/>
  <c r="Z10" i="32"/>
  <c r="Z9" i="32"/>
  <c r="Z8" i="32"/>
  <c r="Z7" i="32"/>
  <c r="Z6" i="32"/>
  <c r="Z5" i="32"/>
  <c r="Z4" i="32"/>
  <c r="Z3" i="32"/>
  <c r="Z2" i="32"/>
  <c r="B3" i="31"/>
  <c r="B4" i="31"/>
  <c r="B5" i="31"/>
  <c r="B6" i="31"/>
  <c r="B7" i="31"/>
  <c r="B8" i="31"/>
  <c r="B9" i="31"/>
  <c r="B10" i="31"/>
  <c r="B11" i="31"/>
  <c r="B12" i="31"/>
  <c r="B13" i="31"/>
  <c r="B14" i="31"/>
  <c r="B2" i="31"/>
  <c r="Z14" i="31"/>
  <c r="Z13" i="31"/>
  <c r="Z12" i="31"/>
  <c r="Z11" i="31"/>
  <c r="Z10" i="31"/>
  <c r="Z9" i="31"/>
  <c r="Z8" i="31"/>
  <c r="Z7" i="31"/>
  <c r="Z6" i="31"/>
  <c r="Z5" i="31"/>
  <c r="Z4" i="31"/>
  <c r="Z3" i="31"/>
  <c r="Z2" i="31"/>
  <c r="B3" i="30"/>
  <c r="B4" i="30"/>
  <c r="B5" i="30"/>
  <c r="B6" i="30"/>
  <c r="B7" i="30"/>
  <c r="B8" i="30"/>
  <c r="B9" i="30"/>
  <c r="B10" i="30"/>
  <c r="B11" i="30"/>
  <c r="B12" i="30"/>
  <c r="B13" i="30"/>
  <c r="B14" i="30"/>
  <c r="B2" i="30"/>
  <c r="Z14" i="30"/>
  <c r="Z13" i="30"/>
  <c r="Z12" i="30"/>
  <c r="Z11" i="30"/>
  <c r="Z10" i="30"/>
  <c r="Z9" i="30"/>
  <c r="Z8" i="30"/>
  <c r="Z7" i="30"/>
  <c r="Z6" i="30"/>
  <c r="Z5" i="30"/>
  <c r="Z4" i="30"/>
  <c r="Z3" i="30"/>
  <c r="Z2" i="30"/>
  <c r="B3" i="29"/>
  <c r="B4" i="29"/>
  <c r="B5" i="29"/>
  <c r="B6" i="29"/>
  <c r="B7" i="29"/>
  <c r="B8" i="29"/>
  <c r="B9" i="29"/>
  <c r="B10" i="29"/>
  <c r="B11" i="29"/>
  <c r="B12" i="29"/>
  <c r="B13" i="29"/>
  <c r="B14" i="29"/>
  <c r="B2" i="29"/>
  <c r="C15" i="29" s="1"/>
  <c r="Z14" i="29"/>
  <c r="Z13" i="29"/>
  <c r="Z12" i="29"/>
  <c r="Z11" i="29"/>
  <c r="Z10" i="29"/>
  <c r="Z9" i="29"/>
  <c r="Z8" i="29"/>
  <c r="Z7" i="29"/>
  <c r="Z6" i="29"/>
  <c r="Z5" i="29"/>
  <c r="Z4" i="29"/>
  <c r="Z3" i="29"/>
  <c r="Z2" i="29"/>
  <c r="B3" i="28"/>
  <c r="B4" i="28"/>
  <c r="B5" i="28"/>
  <c r="B6" i="28"/>
  <c r="B7" i="28"/>
  <c r="B8" i="28"/>
  <c r="B9" i="28"/>
  <c r="B10" i="28"/>
  <c r="B11" i="28"/>
  <c r="B12" i="28"/>
  <c r="B13" i="28"/>
  <c r="B14" i="28"/>
  <c r="B2" i="28"/>
  <c r="Z14" i="28"/>
  <c r="Z13" i="28"/>
  <c r="Z12" i="28"/>
  <c r="Z11" i="28"/>
  <c r="Z10" i="28"/>
  <c r="Z9" i="28"/>
  <c r="Z8" i="28"/>
  <c r="Z7" i="28"/>
  <c r="Z6" i="28"/>
  <c r="Z5" i="28"/>
  <c r="Z4" i="28"/>
  <c r="Z3" i="28"/>
  <c r="Z2" i="28"/>
  <c r="B3" i="27"/>
  <c r="B4" i="27"/>
  <c r="B5" i="27"/>
  <c r="B6" i="27"/>
  <c r="B7" i="27"/>
  <c r="B8" i="27"/>
  <c r="B9" i="27"/>
  <c r="B10" i="27"/>
  <c r="B11" i="27"/>
  <c r="B12" i="27"/>
  <c r="B13" i="27"/>
  <c r="B14" i="27"/>
  <c r="B2" i="27"/>
  <c r="Z14" i="27"/>
  <c r="Z13" i="27"/>
  <c r="Z12" i="27"/>
  <c r="Z11" i="27"/>
  <c r="Z10" i="27"/>
  <c r="Z9" i="27"/>
  <c r="Z8" i="27"/>
  <c r="Z7" i="27"/>
  <c r="Z6" i="27"/>
  <c r="Z5" i="27"/>
  <c r="Z4" i="27"/>
  <c r="Z3" i="27"/>
  <c r="Z2" i="27"/>
  <c r="B3" i="26"/>
  <c r="B4" i="26"/>
  <c r="B5" i="26"/>
  <c r="B6" i="26"/>
  <c r="B7" i="26"/>
  <c r="B8" i="26"/>
  <c r="B9" i="26"/>
  <c r="B10" i="26"/>
  <c r="B11" i="26"/>
  <c r="B12" i="26"/>
  <c r="B13" i="26"/>
  <c r="B14" i="26"/>
  <c r="B2" i="26"/>
  <c r="Z14" i="26"/>
  <c r="Z13" i="26"/>
  <c r="Z12" i="26"/>
  <c r="Z11" i="26"/>
  <c r="Z10" i="26"/>
  <c r="Z9" i="26"/>
  <c r="Z8" i="26"/>
  <c r="Z7" i="26"/>
  <c r="Z6" i="26"/>
  <c r="Z5" i="26"/>
  <c r="Z4" i="26"/>
  <c r="Z3" i="26"/>
  <c r="Z2" i="26"/>
  <c r="C15" i="30" l="1"/>
  <c r="C16" i="30"/>
  <c r="C15" i="33"/>
  <c r="C16" i="33"/>
  <c r="C15" i="27"/>
  <c r="C16" i="27"/>
  <c r="C16" i="31"/>
  <c r="C15" i="31"/>
  <c r="C16" i="35"/>
  <c r="C15" i="35"/>
  <c r="C16" i="26"/>
  <c r="C15" i="26"/>
  <c r="C16" i="34"/>
  <c r="C15" i="34"/>
  <c r="C14" i="36"/>
  <c r="C15" i="36"/>
  <c r="C16" i="36"/>
  <c r="C16" i="29"/>
  <c r="C15" i="37"/>
  <c r="C16" i="37"/>
  <c r="C16" i="32"/>
  <c r="C15" i="32"/>
  <c r="C15" i="28"/>
  <c r="C16" i="28"/>
  <c r="T15" i="45"/>
  <c r="T16" i="45"/>
  <c r="T15" i="44"/>
  <c r="T16" i="44"/>
  <c r="C6" i="35"/>
  <c r="C2" i="37"/>
  <c r="T2" i="37" s="1"/>
  <c r="C6" i="26"/>
  <c r="C14" i="34"/>
  <c r="C2" i="30"/>
  <c r="C12" i="36"/>
  <c r="C12" i="37"/>
  <c r="C14" i="33"/>
  <c r="C12" i="35"/>
  <c r="C2" i="28"/>
  <c r="T2" i="28" s="1"/>
  <c r="C6" i="27"/>
  <c r="C2" i="29"/>
  <c r="C7" i="31"/>
  <c r="C7" i="26"/>
  <c r="C12" i="26"/>
  <c r="C12" i="27"/>
  <c r="C2" i="26"/>
  <c r="C12" i="29"/>
  <c r="C12" i="30"/>
  <c r="C12" i="31"/>
  <c r="C7" i="35"/>
  <c r="C12" i="33"/>
  <c r="C12" i="34"/>
  <c r="T14" i="45"/>
  <c r="T13" i="45"/>
  <c r="T6" i="45"/>
  <c r="T5" i="45"/>
  <c r="T3" i="45"/>
  <c r="T2" i="45"/>
  <c r="T11" i="45"/>
  <c r="T8" i="45"/>
  <c r="F3" i="45"/>
  <c r="E3" i="45" s="1"/>
  <c r="D3" i="45" s="1"/>
  <c r="T12" i="45"/>
  <c r="T10" i="45"/>
  <c r="T9" i="45"/>
  <c r="T7" i="45"/>
  <c r="T4" i="45"/>
  <c r="T14" i="44"/>
  <c r="T13" i="44"/>
  <c r="T6" i="44"/>
  <c r="T5" i="44"/>
  <c r="T3" i="44"/>
  <c r="T2" i="44"/>
  <c r="T10" i="44"/>
  <c r="T11" i="44"/>
  <c r="T8" i="44"/>
  <c r="F3" i="44"/>
  <c r="E3" i="44" s="1"/>
  <c r="D3" i="44" s="1"/>
  <c r="T9" i="44"/>
  <c r="T12" i="44"/>
  <c r="T7" i="44"/>
  <c r="T4" i="44"/>
  <c r="C7" i="37"/>
  <c r="C14" i="37"/>
  <c r="C5" i="37"/>
  <c r="C8" i="37"/>
  <c r="C13" i="37"/>
  <c r="C6" i="37"/>
  <c r="C10" i="37"/>
  <c r="C11" i="37"/>
  <c r="C3" i="37"/>
  <c r="C4" i="37"/>
  <c r="C9" i="37"/>
  <c r="C5" i="36"/>
  <c r="C8" i="36"/>
  <c r="C13" i="36"/>
  <c r="C6" i="36"/>
  <c r="C2" i="36"/>
  <c r="C10" i="36"/>
  <c r="C11" i="36"/>
  <c r="C7" i="36"/>
  <c r="C3" i="36"/>
  <c r="C4" i="36"/>
  <c r="C9" i="36"/>
  <c r="C14" i="35"/>
  <c r="C5" i="35"/>
  <c r="C13" i="35"/>
  <c r="C8" i="35"/>
  <c r="C2" i="35"/>
  <c r="C10" i="35"/>
  <c r="C11" i="35"/>
  <c r="C3" i="35"/>
  <c r="C4" i="35"/>
  <c r="C9" i="35"/>
  <c r="C5" i="34"/>
  <c r="C8" i="34"/>
  <c r="C13" i="34"/>
  <c r="C6" i="34"/>
  <c r="C2" i="34"/>
  <c r="C10" i="34"/>
  <c r="C11" i="34"/>
  <c r="C7" i="34"/>
  <c r="C3" i="34"/>
  <c r="C4" i="34"/>
  <c r="C9" i="34"/>
  <c r="C11" i="33"/>
  <c r="C6" i="33"/>
  <c r="C5" i="33"/>
  <c r="C8" i="33"/>
  <c r="C13" i="33"/>
  <c r="C2" i="33"/>
  <c r="C10" i="33"/>
  <c r="C7" i="33"/>
  <c r="C3" i="33"/>
  <c r="C4" i="33"/>
  <c r="C9" i="33"/>
  <c r="C12" i="32"/>
  <c r="C9" i="32"/>
  <c r="C14" i="32"/>
  <c r="C7" i="32"/>
  <c r="C13" i="32"/>
  <c r="C3" i="32"/>
  <c r="C6" i="32"/>
  <c r="C10" i="32"/>
  <c r="C2" i="32"/>
  <c r="C4" i="32"/>
  <c r="C11" i="32"/>
  <c r="C5" i="32"/>
  <c r="C8" i="32"/>
  <c r="C6" i="31"/>
  <c r="C14" i="31"/>
  <c r="C5" i="31"/>
  <c r="C8" i="31"/>
  <c r="C13" i="31"/>
  <c r="C2" i="31"/>
  <c r="C10" i="31"/>
  <c r="C11" i="31"/>
  <c r="C3" i="31"/>
  <c r="C4" i="31"/>
  <c r="C9" i="31"/>
  <c r="T2" i="30"/>
  <c r="C7" i="30"/>
  <c r="C5" i="30"/>
  <c r="C8" i="30"/>
  <c r="C13" i="30"/>
  <c r="C6" i="30"/>
  <c r="C14" i="30"/>
  <c r="C10" i="30"/>
  <c r="C11" i="30"/>
  <c r="C3" i="30"/>
  <c r="C4" i="30"/>
  <c r="C9" i="30"/>
  <c r="C7" i="29"/>
  <c r="C14" i="29"/>
  <c r="C5" i="29"/>
  <c r="C8" i="29"/>
  <c r="C13" i="29"/>
  <c r="C6" i="29"/>
  <c r="C10" i="29"/>
  <c r="C11" i="29"/>
  <c r="C3" i="29"/>
  <c r="C4" i="29"/>
  <c r="C9" i="29"/>
  <c r="C11" i="28"/>
  <c r="C10" i="28"/>
  <c r="C14" i="28"/>
  <c r="C6" i="28"/>
  <c r="C7" i="28"/>
  <c r="C12" i="28"/>
  <c r="C5" i="28"/>
  <c r="C8" i="28"/>
  <c r="C13" i="28"/>
  <c r="C3" i="28"/>
  <c r="C4" i="28"/>
  <c r="C9" i="28"/>
  <c r="C14" i="27"/>
  <c r="C5" i="27"/>
  <c r="C8" i="27"/>
  <c r="C13" i="27"/>
  <c r="C7" i="27"/>
  <c r="C2" i="27"/>
  <c r="C10" i="27"/>
  <c r="C11" i="27"/>
  <c r="C3" i="27"/>
  <c r="C4" i="27"/>
  <c r="C9" i="27"/>
  <c r="C11" i="26"/>
  <c r="C10" i="26"/>
  <c r="C14" i="26"/>
  <c r="C5" i="26"/>
  <c r="C8" i="26"/>
  <c r="C13" i="26"/>
  <c r="C3" i="26"/>
  <c r="C4" i="26"/>
  <c r="C9" i="26"/>
  <c r="B13" i="3"/>
  <c r="B14" i="3"/>
  <c r="Z13" i="3"/>
  <c r="Z14" i="3"/>
  <c r="M15" i="45" l="1"/>
  <c r="M16" i="45"/>
  <c r="L16" i="45"/>
  <c r="L15" i="45"/>
  <c r="I15" i="45"/>
  <c r="I16" i="45"/>
  <c r="N16" i="45"/>
  <c r="N15" i="45"/>
  <c r="O15" i="45"/>
  <c r="O16" i="45"/>
  <c r="J16" i="45"/>
  <c r="J15" i="45"/>
  <c r="H16" i="45"/>
  <c r="H15" i="45"/>
  <c r="P16" i="45"/>
  <c r="P15" i="45"/>
  <c r="F16" i="45"/>
  <c r="F15" i="45"/>
  <c r="Q15" i="45"/>
  <c r="Q16" i="45"/>
  <c r="S16" i="45"/>
  <c r="K15" i="45"/>
  <c r="K16" i="45"/>
  <c r="G15" i="45"/>
  <c r="G16" i="45"/>
  <c r="R16" i="45"/>
  <c r="R15" i="45"/>
  <c r="K15" i="44"/>
  <c r="K16" i="44"/>
  <c r="G15" i="44"/>
  <c r="G16" i="44"/>
  <c r="P15" i="44"/>
  <c r="P16" i="44"/>
  <c r="O15" i="44"/>
  <c r="O16" i="44"/>
  <c r="I16" i="44"/>
  <c r="I15" i="44"/>
  <c r="L15" i="44"/>
  <c r="L16" i="44"/>
  <c r="M16" i="44"/>
  <c r="M15" i="44"/>
  <c r="N16" i="44"/>
  <c r="N15" i="44"/>
  <c r="J16" i="44"/>
  <c r="J15" i="44"/>
  <c r="R16" i="44"/>
  <c r="R15" i="44"/>
  <c r="H15" i="44"/>
  <c r="H16" i="44"/>
  <c r="F16" i="44"/>
  <c r="F15" i="44"/>
  <c r="Q16" i="44"/>
  <c r="Q15" i="44"/>
  <c r="S16" i="44"/>
  <c r="T15" i="37"/>
  <c r="F15" i="37" s="1"/>
  <c r="T16" i="37"/>
  <c r="F16" i="37" s="1"/>
  <c r="T15" i="36"/>
  <c r="T16" i="36"/>
  <c r="T15" i="35"/>
  <c r="T16" i="35"/>
  <c r="T15" i="34"/>
  <c r="T16" i="34"/>
  <c r="T15" i="33"/>
  <c r="T16" i="33"/>
  <c r="T15" i="32"/>
  <c r="T16" i="32"/>
  <c r="T15" i="31"/>
  <c r="T16" i="31"/>
  <c r="T15" i="30"/>
  <c r="F15" i="30" s="1"/>
  <c r="T16" i="30"/>
  <c r="F16" i="30" s="1"/>
  <c r="T2" i="29"/>
  <c r="T15" i="29"/>
  <c r="T16" i="29"/>
  <c r="T15" i="28"/>
  <c r="F15" i="28" s="1"/>
  <c r="T16" i="28"/>
  <c r="F16" i="28" s="1"/>
  <c r="T15" i="27"/>
  <c r="T16" i="27"/>
  <c r="T15" i="26"/>
  <c r="T16" i="26"/>
  <c r="T2" i="26"/>
  <c r="T3" i="26"/>
  <c r="Q14" i="44"/>
  <c r="P13" i="45"/>
  <c r="P14" i="45"/>
  <c r="K12" i="45"/>
  <c r="K9" i="45"/>
  <c r="K11" i="45"/>
  <c r="K10" i="45"/>
  <c r="K13" i="45"/>
  <c r="K8" i="45"/>
  <c r="K14" i="45"/>
  <c r="F14" i="45"/>
  <c r="F7" i="45"/>
  <c r="F6" i="45"/>
  <c r="F12" i="45"/>
  <c r="F9" i="45"/>
  <c r="F4" i="45"/>
  <c r="F5" i="45"/>
  <c r="F11" i="45"/>
  <c r="F10" i="45"/>
  <c r="F13" i="45"/>
  <c r="F8" i="45"/>
  <c r="Q14" i="45"/>
  <c r="H11" i="45"/>
  <c r="H10" i="45"/>
  <c r="H13" i="45"/>
  <c r="H8" i="45"/>
  <c r="H5" i="45"/>
  <c r="H12" i="45"/>
  <c r="H9" i="45"/>
  <c r="H14" i="45"/>
  <c r="H7" i="45"/>
  <c r="H6" i="45"/>
  <c r="M13" i="45"/>
  <c r="M14" i="45"/>
  <c r="M12" i="45"/>
  <c r="M11" i="45"/>
  <c r="M10" i="45"/>
  <c r="L11" i="45"/>
  <c r="L10" i="45"/>
  <c r="L13" i="45"/>
  <c r="L12" i="45"/>
  <c r="L14" i="45"/>
  <c r="L9" i="45"/>
  <c r="G12" i="45"/>
  <c r="G9" i="45"/>
  <c r="G4" i="45"/>
  <c r="G6" i="45"/>
  <c r="G11" i="45"/>
  <c r="G10" i="45"/>
  <c r="G7" i="45"/>
  <c r="G13" i="45"/>
  <c r="G8" i="45"/>
  <c r="G5" i="45"/>
  <c r="G14" i="45"/>
  <c r="J14" i="45"/>
  <c r="J7" i="45"/>
  <c r="J12" i="45"/>
  <c r="J9" i="45"/>
  <c r="J8" i="45"/>
  <c r="J11" i="45"/>
  <c r="J10" i="45"/>
  <c r="J13" i="45"/>
  <c r="N14" i="45"/>
  <c r="N12" i="45"/>
  <c r="N11" i="45"/>
  <c r="N13" i="45"/>
  <c r="O12" i="45"/>
  <c r="O14" i="45"/>
  <c r="O13" i="45"/>
  <c r="I13" i="45"/>
  <c r="I8" i="45"/>
  <c r="I14" i="45"/>
  <c r="I7" i="45"/>
  <c r="I6" i="45"/>
  <c r="I11" i="45"/>
  <c r="I10" i="45"/>
  <c r="I12" i="45"/>
  <c r="I9" i="45"/>
  <c r="K12" i="44"/>
  <c r="K9" i="44"/>
  <c r="K11" i="44"/>
  <c r="K10" i="44"/>
  <c r="K8" i="44"/>
  <c r="K14" i="44"/>
  <c r="K13" i="44"/>
  <c r="L11" i="44"/>
  <c r="L10" i="44"/>
  <c r="L13" i="44"/>
  <c r="L12" i="44"/>
  <c r="L14" i="44"/>
  <c r="L9" i="44"/>
  <c r="G12" i="44"/>
  <c r="G9" i="44"/>
  <c r="G4" i="44"/>
  <c r="G5" i="44"/>
  <c r="G11" i="44"/>
  <c r="G10" i="44"/>
  <c r="G8" i="44"/>
  <c r="G14" i="44"/>
  <c r="G13" i="44"/>
  <c r="G7" i="44"/>
  <c r="G6" i="44"/>
  <c r="P13" i="44"/>
  <c r="P14" i="44"/>
  <c r="O12" i="44"/>
  <c r="O14" i="44"/>
  <c r="O13" i="44"/>
  <c r="I13" i="44"/>
  <c r="I8" i="44"/>
  <c r="I12" i="44"/>
  <c r="I9" i="44"/>
  <c r="I14" i="44"/>
  <c r="I7" i="44"/>
  <c r="I6" i="44"/>
  <c r="I11" i="44"/>
  <c r="I10" i="44"/>
  <c r="F14" i="44"/>
  <c r="F7" i="44"/>
  <c r="F6" i="44"/>
  <c r="F10" i="44"/>
  <c r="F12" i="44"/>
  <c r="F9" i="44"/>
  <c r="F4" i="44"/>
  <c r="F11" i="44"/>
  <c r="F13" i="44"/>
  <c r="F8" i="44"/>
  <c r="F5" i="44"/>
  <c r="H11" i="44"/>
  <c r="H10" i="44"/>
  <c r="H7" i="44"/>
  <c r="H6" i="44"/>
  <c r="H13" i="44"/>
  <c r="H8" i="44"/>
  <c r="H5" i="44"/>
  <c r="H12" i="44"/>
  <c r="H14" i="44"/>
  <c r="H9" i="44"/>
  <c r="M13" i="44"/>
  <c r="M12" i="44"/>
  <c r="M14" i="44"/>
  <c r="M11" i="44"/>
  <c r="M10" i="44"/>
  <c r="N14" i="44"/>
  <c r="N11" i="44"/>
  <c r="N12" i="44"/>
  <c r="N13" i="44"/>
  <c r="J14" i="44"/>
  <c r="J7" i="44"/>
  <c r="J11" i="44"/>
  <c r="J12" i="44"/>
  <c r="J9" i="44"/>
  <c r="J10" i="44"/>
  <c r="J13" i="44"/>
  <c r="J8" i="44"/>
  <c r="T13" i="37"/>
  <c r="T4" i="37"/>
  <c r="T5" i="37"/>
  <c r="T9" i="37"/>
  <c r="T12" i="37"/>
  <c r="T7" i="37"/>
  <c r="T6" i="37"/>
  <c r="T10" i="37"/>
  <c r="F3" i="37"/>
  <c r="E3" i="37" s="1"/>
  <c r="D3" i="37" s="1"/>
  <c r="F13" i="37"/>
  <c r="T11" i="37"/>
  <c r="T8" i="37"/>
  <c r="T3" i="37"/>
  <c r="T14" i="37"/>
  <c r="T14" i="36"/>
  <c r="T13" i="36"/>
  <c r="T6" i="36"/>
  <c r="T5" i="36"/>
  <c r="T3" i="36"/>
  <c r="T2" i="36"/>
  <c r="T12" i="36"/>
  <c r="T7" i="36"/>
  <c r="T11" i="36"/>
  <c r="T8" i="36"/>
  <c r="F3" i="36"/>
  <c r="E3" i="36" s="1"/>
  <c r="D3" i="36" s="1"/>
  <c r="T4" i="36"/>
  <c r="T10" i="36"/>
  <c r="T9" i="36"/>
  <c r="T14" i="35"/>
  <c r="T13" i="35"/>
  <c r="T6" i="35"/>
  <c r="T5" i="35"/>
  <c r="T3" i="35"/>
  <c r="T2" i="35"/>
  <c r="T11" i="35"/>
  <c r="T8" i="35"/>
  <c r="F3" i="35"/>
  <c r="E3" i="35" s="1"/>
  <c r="D3" i="35" s="1"/>
  <c r="T9" i="35"/>
  <c r="T10" i="35"/>
  <c r="T12" i="35"/>
  <c r="T7" i="35"/>
  <c r="T4" i="35"/>
  <c r="T14" i="34"/>
  <c r="T13" i="34"/>
  <c r="T6" i="34"/>
  <c r="T5" i="34"/>
  <c r="T3" i="34"/>
  <c r="T2" i="34"/>
  <c r="T7" i="34"/>
  <c r="T11" i="34"/>
  <c r="T8" i="34"/>
  <c r="F3" i="34"/>
  <c r="E3" i="34" s="1"/>
  <c r="D3" i="34" s="1"/>
  <c r="T4" i="34"/>
  <c r="T10" i="34"/>
  <c r="T9" i="34"/>
  <c r="T12" i="34"/>
  <c r="T14" i="33"/>
  <c r="T13" i="33"/>
  <c r="T6" i="33"/>
  <c r="T5" i="33"/>
  <c r="T3" i="33"/>
  <c r="T2" i="33"/>
  <c r="T12" i="33"/>
  <c r="T7" i="33"/>
  <c r="T4" i="33"/>
  <c r="T11" i="33"/>
  <c r="T8" i="33"/>
  <c r="F3" i="33"/>
  <c r="E3" i="33" s="1"/>
  <c r="D3" i="33" s="1"/>
  <c r="T10" i="33"/>
  <c r="T9" i="33"/>
  <c r="T14" i="32"/>
  <c r="T13" i="32"/>
  <c r="T10" i="32"/>
  <c r="T9" i="32"/>
  <c r="T12" i="32"/>
  <c r="F3" i="32"/>
  <c r="E3" i="32" s="1"/>
  <c r="D3" i="32" s="1"/>
  <c r="T2" i="32"/>
  <c r="T11" i="32"/>
  <c r="T6" i="32"/>
  <c r="T5" i="32"/>
  <c r="T4" i="32"/>
  <c r="T8" i="32"/>
  <c r="T7" i="32"/>
  <c r="T3" i="32"/>
  <c r="T14" i="31"/>
  <c r="T13" i="31"/>
  <c r="T6" i="31"/>
  <c r="T5" i="31"/>
  <c r="T3" i="31"/>
  <c r="T2" i="31"/>
  <c r="T11" i="31"/>
  <c r="T8" i="31"/>
  <c r="F3" i="31"/>
  <c r="E3" i="31" s="1"/>
  <c r="D3" i="31" s="1"/>
  <c r="T12" i="31"/>
  <c r="T10" i="31"/>
  <c r="T9" i="31"/>
  <c r="T7" i="31"/>
  <c r="T4" i="31"/>
  <c r="T6" i="30"/>
  <c r="T4" i="30"/>
  <c r="F4" i="30" s="1"/>
  <c r="F3" i="30"/>
  <c r="E3" i="30" s="1"/>
  <c r="D3" i="30" s="1"/>
  <c r="T3" i="30"/>
  <c r="T14" i="30"/>
  <c r="T10" i="30"/>
  <c r="T8" i="30"/>
  <c r="T5" i="30"/>
  <c r="T11" i="30"/>
  <c r="T7" i="30"/>
  <c r="T12" i="30"/>
  <c r="T13" i="30"/>
  <c r="T9" i="30"/>
  <c r="T13" i="29"/>
  <c r="T5" i="29"/>
  <c r="T8" i="29"/>
  <c r="T10" i="29"/>
  <c r="T11" i="29"/>
  <c r="T6" i="29"/>
  <c r="T9" i="29"/>
  <c r="T4" i="29"/>
  <c r="T12" i="29"/>
  <c r="T7" i="29"/>
  <c r="F3" i="29"/>
  <c r="E3" i="29" s="1"/>
  <c r="D3" i="29" s="1"/>
  <c r="T3" i="29"/>
  <c r="T14" i="29"/>
  <c r="T10" i="28"/>
  <c r="T13" i="28"/>
  <c r="F3" i="28"/>
  <c r="E3" i="28" s="1"/>
  <c r="D3" i="28" s="1"/>
  <c r="T5" i="28"/>
  <c r="T11" i="28"/>
  <c r="T6" i="28"/>
  <c r="T8" i="28"/>
  <c r="T12" i="28"/>
  <c r="F10" i="28"/>
  <c r="F13" i="28"/>
  <c r="T4" i="28"/>
  <c r="T7" i="28"/>
  <c r="T9" i="28"/>
  <c r="T3" i="28"/>
  <c r="T14" i="28"/>
  <c r="T14" i="27"/>
  <c r="T13" i="27"/>
  <c r="T6" i="27"/>
  <c r="T5" i="27"/>
  <c r="T3" i="27"/>
  <c r="T2" i="27"/>
  <c r="T12" i="27"/>
  <c r="T7" i="27"/>
  <c r="T4" i="27"/>
  <c r="T11" i="27"/>
  <c r="T8" i="27"/>
  <c r="F3" i="27"/>
  <c r="E3" i="27" s="1"/>
  <c r="D3" i="27" s="1"/>
  <c r="T10" i="27"/>
  <c r="T9" i="27"/>
  <c r="T14" i="26"/>
  <c r="T10" i="26"/>
  <c r="F3" i="26"/>
  <c r="E3" i="26" s="1"/>
  <c r="D3" i="26" s="1"/>
  <c r="T4" i="26"/>
  <c r="T7" i="26"/>
  <c r="T8" i="26"/>
  <c r="T5" i="26"/>
  <c r="T12" i="26"/>
  <c r="T11" i="26"/>
  <c r="T6" i="26"/>
  <c r="T9" i="26"/>
  <c r="T13" i="26"/>
  <c r="F6" i="29" l="1"/>
  <c r="F5" i="29"/>
  <c r="F4" i="29"/>
  <c r="S16" i="29"/>
  <c r="S16" i="36"/>
  <c r="H9" i="37"/>
  <c r="E15" i="44"/>
  <c r="D15" i="44" s="1"/>
  <c r="A15" i="44" s="1"/>
  <c r="E15" i="45"/>
  <c r="D15" i="45" s="1"/>
  <c r="E16" i="45"/>
  <c r="D16" i="45" s="1"/>
  <c r="E16" i="44"/>
  <c r="D16" i="44" s="1"/>
  <c r="I13" i="37"/>
  <c r="I16" i="37"/>
  <c r="I15" i="37"/>
  <c r="G15" i="37"/>
  <c r="G16" i="37"/>
  <c r="K15" i="37"/>
  <c r="K16" i="37"/>
  <c r="H13" i="37"/>
  <c r="H15" i="37"/>
  <c r="H16" i="37"/>
  <c r="S16" i="37"/>
  <c r="L16" i="37"/>
  <c r="L15" i="37"/>
  <c r="F10" i="37"/>
  <c r="N16" i="37"/>
  <c r="N15" i="37"/>
  <c r="P15" i="37"/>
  <c r="P16" i="37"/>
  <c r="Q16" i="37"/>
  <c r="Q15" i="37"/>
  <c r="Q14" i="37"/>
  <c r="R16" i="37"/>
  <c r="R15" i="37"/>
  <c r="J16" i="37"/>
  <c r="J15" i="37"/>
  <c r="O15" i="37"/>
  <c r="O16" i="37"/>
  <c r="F9" i="37"/>
  <c r="M16" i="37"/>
  <c r="M15" i="37"/>
  <c r="N16" i="36"/>
  <c r="N15" i="36"/>
  <c r="R16" i="36"/>
  <c r="R15" i="36"/>
  <c r="H15" i="36"/>
  <c r="H16" i="36"/>
  <c r="I16" i="36"/>
  <c r="I15" i="36"/>
  <c r="P15" i="36"/>
  <c r="P16" i="36"/>
  <c r="J16" i="36"/>
  <c r="J15" i="36"/>
  <c r="O15" i="36"/>
  <c r="O16" i="36"/>
  <c r="G15" i="36"/>
  <c r="G16" i="36"/>
  <c r="K15" i="36"/>
  <c r="K16" i="36"/>
  <c r="M16" i="36"/>
  <c r="M15" i="36"/>
  <c r="L16" i="36"/>
  <c r="L15" i="36"/>
  <c r="F16" i="36"/>
  <c r="F15" i="36"/>
  <c r="Q16" i="36"/>
  <c r="Q15" i="36"/>
  <c r="P15" i="35"/>
  <c r="P16" i="35"/>
  <c r="L15" i="35"/>
  <c r="L16" i="35"/>
  <c r="I16" i="35"/>
  <c r="I15" i="35"/>
  <c r="N16" i="35"/>
  <c r="N15" i="35"/>
  <c r="O15" i="35"/>
  <c r="O16" i="35"/>
  <c r="J16" i="35"/>
  <c r="J15" i="35"/>
  <c r="H15" i="35"/>
  <c r="H16" i="35"/>
  <c r="M16" i="35"/>
  <c r="M15" i="35"/>
  <c r="F16" i="35"/>
  <c r="F15" i="35"/>
  <c r="Q16" i="35"/>
  <c r="Q15" i="35"/>
  <c r="K15" i="35"/>
  <c r="K16" i="35"/>
  <c r="G15" i="35"/>
  <c r="G16" i="35"/>
  <c r="R16" i="35"/>
  <c r="R15" i="35"/>
  <c r="S16" i="35"/>
  <c r="N16" i="34"/>
  <c r="N15" i="34"/>
  <c r="I16" i="34"/>
  <c r="I15" i="34"/>
  <c r="H15" i="34"/>
  <c r="H16" i="34"/>
  <c r="K15" i="34"/>
  <c r="K16" i="34"/>
  <c r="J16" i="34"/>
  <c r="J15" i="34"/>
  <c r="P15" i="34"/>
  <c r="P16" i="34"/>
  <c r="F16" i="34"/>
  <c r="F15" i="34"/>
  <c r="Q16" i="34"/>
  <c r="Q15" i="34"/>
  <c r="O15" i="34"/>
  <c r="O16" i="34"/>
  <c r="M16" i="34"/>
  <c r="M15" i="34"/>
  <c r="L16" i="34"/>
  <c r="L15" i="34"/>
  <c r="G15" i="34"/>
  <c r="G16" i="34"/>
  <c r="R16" i="34"/>
  <c r="R15" i="34"/>
  <c r="S16" i="34"/>
  <c r="I16" i="33"/>
  <c r="I15" i="33"/>
  <c r="L15" i="33"/>
  <c r="L16" i="33"/>
  <c r="P15" i="33"/>
  <c r="P16" i="33"/>
  <c r="J16" i="33"/>
  <c r="J15" i="33"/>
  <c r="K15" i="33"/>
  <c r="K16" i="33"/>
  <c r="M16" i="33"/>
  <c r="M15" i="33"/>
  <c r="O15" i="33"/>
  <c r="O16" i="33"/>
  <c r="F16" i="33"/>
  <c r="F15" i="33"/>
  <c r="E15" i="33" s="1"/>
  <c r="D15" i="33" s="1"/>
  <c r="Q16" i="33"/>
  <c r="Q15" i="33"/>
  <c r="N16" i="33"/>
  <c r="N15" i="33"/>
  <c r="H15" i="33"/>
  <c r="H16" i="33"/>
  <c r="G15" i="33"/>
  <c r="G16" i="33"/>
  <c r="R16" i="33"/>
  <c r="R15" i="33"/>
  <c r="S16" i="33"/>
  <c r="J16" i="32"/>
  <c r="J15" i="32"/>
  <c r="R16" i="32"/>
  <c r="R15" i="32"/>
  <c r="L15" i="32"/>
  <c r="L16" i="32"/>
  <c r="O15" i="32"/>
  <c r="O16" i="32"/>
  <c r="M16" i="32"/>
  <c r="M15" i="32"/>
  <c r="H15" i="32"/>
  <c r="H16" i="32"/>
  <c r="F16" i="32"/>
  <c r="F15" i="32"/>
  <c r="N16" i="32"/>
  <c r="N15" i="32"/>
  <c r="K15" i="32"/>
  <c r="K16" i="32"/>
  <c r="P15" i="32"/>
  <c r="P16" i="32"/>
  <c r="G15" i="32"/>
  <c r="G16" i="32"/>
  <c r="I16" i="32"/>
  <c r="I15" i="32"/>
  <c r="Q16" i="32"/>
  <c r="Q15" i="32"/>
  <c r="S16" i="32"/>
  <c r="I16" i="31"/>
  <c r="I15" i="31"/>
  <c r="N16" i="31"/>
  <c r="N15" i="31"/>
  <c r="O15" i="31"/>
  <c r="O16" i="31"/>
  <c r="J16" i="31"/>
  <c r="J15" i="31"/>
  <c r="M16" i="31"/>
  <c r="M15" i="31"/>
  <c r="H15" i="31"/>
  <c r="H16" i="31"/>
  <c r="P15" i="31"/>
  <c r="P16" i="31"/>
  <c r="F16" i="31"/>
  <c r="F15" i="31"/>
  <c r="Q14" i="31"/>
  <c r="Q16" i="31"/>
  <c r="Q15" i="31"/>
  <c r="L15" i="31"/>
  <c r="L16" i="31"/>
  <c r="K15" i="31"/>
  <c r="K16" i="31"/>
  <c r="G15" i="31"/>
  <c r="G16" i="31"/>
  <c r="R16" i="31"/>
  <c r="R15" i="31"/>
  <c r="S16" i="31"/>
  <c r="M16" i="30"/>
  <c r="M15" i="30"/>
  <c r="F7" i="30"/>
  <c r="K15" i="30"/>
  <c r="K16" i="30"/>
  <c r="H10" i="30"/>
  <c r="N16" i="30"/>
  <c r="N15" i="30"/>
  <c r="H15" i="30"/>
  <c r="H16" i="30"/>
  <c r="S16" i="30"/>
  <c r="Q16" i="30"/>
  <c r="Q15" i="30"/>
  <c r="H11" i="30"/>
  <c r="O15" i="30"/>
  <c r="O16" i="30"/>
  <c r="H14" i="30"/>
  <c r="R16" i="30"/>
  <c r="R15" i="30"/>
  <c r="H6" i="30"/>
  <c r="J16" i="30"/>
  <c r="J15" i="30"/>
  <c r="H12" i="30"/>
  <c r="P15" i="30"/>
  <c r="P16" i="30"/>
  <c r="L15" i="30"/>
  <c r="L16" i="30"/>
  <c r="F5" i="30"/>
  <c r="I16" i="30"/>
  <c r="I15" i="30"/>
  <c r="G15" i="30"/>
  <c r="G16" i="30"/>
  <c r="E16" i="30" s="1"/>
  <c r="D16" i="30" s="1"/>
  <c r="F13" i="29"/>
  <c r="Q16" i="29"/>
  <c r="Q15" i="29"/>
  <c r="R16" i="29"/>
  <c r="R15" i="29"/>
  <c r="H16" i="29"/>
  <c r="H15" i="29"/>
  <c r="N16" i="29"/>
  <c r="N15" i="29"/>
  <c r="F12" i="29"/>
  <c r="P16" i="29"/>
  <c r="P15" i="29"/>
  <c r="G15" i="29"/>
  <c r="G16" i="29"/>
  <c r="M16" i="29"/>
  <c r="M15" i="29"/>
  <c r="F8" i="29"/>
  <c r="L16" i="29"/>
  <c r="L15" i="29"/>
  <c r="K15" i="29"/>
  <c r="K16" i="29"/>
  <c r="O15" i="29"/>
  <c r="O16" i="29"/>
  <c r="J16" i="29"/>
  <c r="J15" i="29"/>
  <c r="I16" i="29"/>
  <c r="I15" i="29"/>
  <c r="F16" i="29"/>
  <c r="F15" i="29"/>
  <c r="F4" i="28"/>
  <c r="H15" i="28"/>
  <c r="H16" i="28"/>
  <c r="F8" i="28"/>
  <c r="L15" i="28"/>
  <c r="L16" i="28"/>
  <c r="G15" i="28"/>
  <c r="G16" i="28"/>
  <c r="F6" i="28"/>
  <c r="J16" i="28"/>
  <c r="J15" i="28"/>
  <c r="Q16" i="28"/>
  <c r="Q15" i="28"/>
  <c r="S16" i="28"/>
  <c r="R16" i="28"/>
  <c r="R15" i="28"/>
  <c r="M16" i="28"/>
  <c r="M15" i="28"/>
  <c r="N11" i="28"/>
  <c r="O15" i="28"/>
  <c r="O16" i="28"/>
  <c r="N16" i="28"/>
  <c r="N15" i="28"/>
  <c r="F7" i="28"/>
  <c r="K15" i="28"/>
  <c r="K16" i="28"/>
  <c r="P15" i="28"/>
  <c r="P16" i="28"/>
  <c r="F5" i="28"/>
  <c r="I16" i="28"/>
  <c r="I15" i="28"/>
  <c r="K15" i="27"/>
  <c r="K16" i="27"/>
  <c r="L15" i="27"/>
  <c r="L16" i="27"/>
  <c r="P15" i="27"/>
  <c r="P16" i="27"/>
  <c r="J16" i="27"/>
  <c r="J15" i="27"/>
  <c r="M16" i="27"/>
  <c r="M15" i="27"/>
  <c r="O15" i="27"/>
  <c r="O16" i="27"/>
  <c r="F16" i="27"/>
  <c r="F15" i="27"/>
  <c r="Q16" i="27"/>
  <c r="Q15" i="27"/>
  <c r="I16" i="27"/>
  <c r="I15" i="27"/>
  <c r="N16" i="27"/>
  <c r="N15" i="27"/>
  <c r="H15" i="27"/>
  <c r="H16" i="27"/>
  <c r="G15" i="27"/>
  <c r="G16" i="27"/>
  <c r="R16" i="27"/>
  <c r="R15" i="27"/>
  <c r="S16" i="27"/>
  <c r="H15" i="26"/>
  <c r="H16" i="26"/>
  <c r="F16" i="26"/>
  <c r="F15" i="26"/>
  <c r="Q16" i="26"/>
  <c r="Q15" i="26"/>
  <c r="F9" i="26"/>
  <c r="M16" i="26"/>
  <c r="M15" i="26"/>
  <c r="J16" i="26"/>
  <c r="J15" i="26"/>
  <c r="F8" i="26"/>
  <c r="L15" i="26"/>
  <c r="L16" i="26"/>
  <c r="N16" i="26"/>
  <c r="N15" i="26"/>
  <c r="P15" i="26"/>
  <c r="P16" i="26"/>
  <c r="G15" i="26"/>
  <c r="G16" i="26"/>
  <c r="G5" i="26"/>
  <c r="I16" i="26"/>
  <c r="I15" i="26"/>
  <c r="O15" i="26"/>
  <c r="O16" i="26"/>
  <c r="F7" i="26"/>
  <c r="K15" i="26"/>
  <c r="K16" i="26"/>
  <c r="F14" i="26"/>
  <c r="R16" i="26"/>
  <c r="R15" i="26"/>
  <c r="S16" i="26"/>
  <c r="I11" i="29"/>
  <c r="I13" i="29"/>
  <c r="F6" i="30"/>
  <c r="Q14" i="29"/>
  <c r="J8" i="30"/>
  <c r="J9" i="30"/>
  <c r="N12" i="28"/>
  <c r="N14" i="28"/>
  <c r="G6" i="26"/>
  <c r="G10" i="26"/>
  <c r="G11" i="26"/>
  <c r="G7" i="26"/>
  <c r="G14" i="26"/>
  <c r="G12" i="26"/>
  <c r="G4" i="26"/>
  <c r="Q14" i="26"/>
  <c r="F4" i="26"/>
  <c r="F4" i="37"/>
  <c r="F11" i="28"/>
  <c r="N13" i="28"/>
  <c r="H13" i="30"/>
  <c r="Q14" i="32"/>
  <c r="Q14" i="34"/>
  <c r="I6" i="37"/>
  <c r="E9" i="44"/>
  <c r="D9" i="44" s="1"/>
  <c r="I9" i="28"/>
  <c r="F12" i="28"/>
  <c r="H11" i="37"/>
  <c r="H7" i="37"/>
  <c r="E8" i="45"/>
  <c r="D8" i="45" s="1"/>
  <c r="E6" i="45"/>
  <c r="D6" i="45" s="1"/>
  <c r="E13" i="45"/>
  <c r="D13" i="45" s="1"/>
  <c r="E4" i="45"/>
  <c r="D4" i="45" s="1"/>
  <c r="E7" i="45"/>
  <c r="D7" i="45" s="1"/>
  <c r="E10" i="45"/>
  <c r="D10" i="45" s="1"/>
  <c r="E9" i="45"/>
  <c r="D9" i="45" s="1"/>
  <c r="E14" i="45"/>
  <c r="D14" i="45" s="1"/>
  <c r="E5" i="45"/>
  <c r="D5" i="45" s="1"/>
  <c r="E11" i="45"/>
  <c r="D11" i="45" s="1"/>
  <c r="E12" i="45"/>
  <c r="D12" i="45" s="1"/>
  <c r="E7" i="44"/>
  <c r="D7" i="44" s="1"/>
  <c r="E13" i="44"/>
  <c r="D13" i="44" s="1"/>
  <c r="E12" i="44"/>
  <c r="D12" i="44" s="1"/>
  <c r="E14" i="44"/>
  <c r="D14" i="44" s="1"/>
  <c r="U15" i="44" s="1"/>
  <c r="E11" i="44"/>
  <c r="D11" i="44" s="1"/>
  <c r="E10" i="44"/>
  <c r="D10" i="44" s="1"/>
  <c r="E8" i="44"/>
  <c r="D8" i="44" s="1"/>
  <c r="E5" i="44"/>
  <c r="D5" i="44" s="1"/>
  <c r="E4" i="44"/>
  <c r="D4" i="44" s="1"/>
  <c r="E6" i="44"/>
  <c r="D6" i="44" s="1"/>
  <c r="F6" i="37"/>
  <c r="I7" i="37"/>
  <c r="F7" i="37"/>
  <c r="F5" i="37"/>
  <c r="H5" i="37"/>
  <c r="I8" i="37"/>
  <c r="H6" i="37"/>
  <c r="P13" i="37"/>
  <c r="P14" i="37"/>
  <c r="G12" i="37"/>
  <c r="G9" i="37"/>
  <c r="G4" i="37"/>
  <c r="E4" i="37" s="1"/>
  <c r="D4" i="37" s="1"/>
  <c r="G14" i="37"/>
  <c r="G6" i="37"/>
  <c r="G11" i="37"/>
  <c r="G10" i="37"/>
  <c r="G13" i="37"/>
  <c r="G8" i="37"/>
  <c r="G5" i="37"/>
  <c r="G7" i="37"/>
  <c r="F11" i="37"/>
  <c r="F12" i="37"/>
  <c r="M13" i="37"/>
  <c r="M10" i="37"/>
  <c r="M14" i="37"/>
  <c r="M12" i="37"/>
  <c r="M11" i="37"/>
  <c r="I9" i="37"/>
  <c r="H12" i="37"/>
  <c r="L11" i="37"/>
  <c r="L10" i="37"/>
  <c r="L12" i="37"/>
  <c r="L9" i="37"/>
  <c r="L13" i="37"/>
  <c r="L14" i="37"/>
  <c r="O12" i="37"/>
  <c r="O14" i="37"/>
  <c r="O13" i="37"/>
  <c r="F14" i="37"/>
  <c r="H8" i="37"/>
  <c r="J14" i="37"/>
  <c r="J7" i="37"/>
  <c r="J13" i="37"/>
  <c r="J12" i="37"/>
  <c r="J9" i="37"/>
  <c r="J8" i="37"/>
  <c r="J11" i="37"/>
  <c r="J10" i="37"/>
  <c r="I12" i="37"/>
  <c r="I14" i="37"/>
  <c r="N14" i="37"/>
  <c r="N13" i="37"/>
  <c r="N12" i="37"/>
  <c r="N11" i="37"/>
  <c r="H10" i="37"/>
  <c r="F8" i="37"/>
  <c r="H14" i="37"/>
  <c r="K12" i="37"/>
  <c r="K9" i="37"/>
  <c r="K14" i="37"/>
  <c r="K11" i="37"/>
  <c r="K10" i="37"/>
  <c r="K13" i="37"/>
  <c r="K8" i="37"/>
  <c r="I10" i="37"/>
  <c r="I11" i="37"/>
  <c r="J14" i="36"/>
  <c r="J7" i="36"/>
  <c r="J8" i="36"/>
  <c r="J12" i="36"/>
  <c r="J9" i="36"/>
  <c r="J11" i="36"/>
  <c r="J10" i="36"/>
  <c r="J13" i="36"/>
  <c r="N14" i="36"/>
  <c r="N12" i="36"/>
  <c r="N11" i="36"/>
  <c r="N13" i="36"/>
  <c r="O12" i="36"/>
  <c r="O14" i="36"/>
  <c r="O13" i="36"/>
  <c r="F14" i="36"/>
  <c r="F7" i="36"/>
  <c r="F6" i="36"/>
  <c r="F12" i="36"/>
  <c r="F9" i="36"/>
  <c r="F4" i="36"/>
  <c r="F8" i="36"/>
  <c r="F11" i="36"/>
  <c r="F10" i="36"/>
  <c r="F13" i="36"/>
  <c r="F5" i="36"/>
  <c r="Q14" i="36"/>
  <c r="P13" i="36"/>
  <c r="P14" i="36"/>
  <c r="H11" i="36"/>
  <c r="H10" i="36"/>
  <c r="H9" i="36"/>
  <c r="H13" i="36"/>
  <c r="H8" i="36"/>
  <c r="H5" i="36"/>
  <c r="H12" i="36"/>
  <c r="H14" i="36"/>
  <c r="H7" i="36"/>
  <c r="H6" i="36"/>
  <c r="G12" i="36"/>
  <c r="G9" i="36"/>
  <c r="G4" i="36"/>
  <c r="G11" i="36"/>
  <c r="G10" i="36"/>
  <c r="G13" i="36"/>
  <c r="G8" i="36"/>
  <c r="G5" i="36"/>
  <c r="G14" i="36"/>
  <c r="G7" i="36"/>
  <c r="G6" i="36"/>
  <c r="M13" i="36"/>
  <c r="M14" i="36"/>
  <c r="M10" i="36"/>
  <c r="M12" i="36"/>
  <c r="M11" i="36"/>
  <c r="L11" i="36"/>
  <c r="L10" i="36"/>
  <c r="L13" i="36"/>
  <c r="L9" i="36"/>
  <c r="L14" i="36"/>
  <c r="L12" i="36"/>
  <c r="K12" i="36"/>
  <c r="K9" i="36"/>
  <c r="K14" i="36"/>
  <c r="K11" i="36"/>
  <c r="K10" i="36"/>
  <c r="K13" i="36"/>
  <c r="K8" i="36"/>
  <c r="I13" i="36"/>
  <c r="I8" i="36"/>
  <c r="I11" i="36"/>
  <c r="I14" i="36"/>
  <c r="I7" i="36"/>
  <c r="I6" i="36"/>
  <c r="I12" i="36"/>
  <c r="I9" i="36"/>
  <c r="I10" i="36"/>
  <c r="H11" i="35"/>
  <c r="H10" i="35"/>
  <c r="H13" i="35"/>
  <c r="H8" i="35"/>
  <c r="H5" i="35"/>
  <c r="H6" i="35"/>
  <c r="H9" i="35"/>
  <c r="H14" i="35"/>
  <c r="H7" i="35"/>
  <c r="H12" i="35"/>
  <c r="N14" i="35"/>
  <c r="N12" i="35"/>
  <c r="N11" i="35"/>
  <c r="N13" i="35"/>
  <c r="O12" i="35"/>
  <c r="O13" i="35"/>
  <c r="O14" i="35"/>
  <c r="J14" i="35"/>
  <c r="J7" i="35"/>
  <c r="J12" i="35"/>
  <c r="J9" i="35"/>
  <c r="J11" i="35"/>
  <c r="J10" i="35"/>
  <c r="J13" i="35"/>
  <c r="J8" i="35"/>
  <c r="K12" i="35"/>
  <c r="K9" i="35"/>
  <c r="K11" i="35"/>
  <c r="K10" i="35"/>
  <c r="K8" i="35"/>
  <c r="K13" i="35"/>
  <c r="K14" i="35"/>
  <c r="M13" i="35"/>
  <c r="M14" i="35"/>
  <c r="M12" i="35"/>
  <c r="M11" i="35"/>
  <c r="M10" i="35"/>
  <c r="F14" i="35"/>
  <c r="F7" i="35"/>
  <c r="F6" i="35"/>
  <c r="F12" i="35"/>
  <c r="F9" i="35"/>
  <c r="F4" i="35"/>
  <c r="F11" i="35"/>
  <c r="F10" i="35"/>
  <c r="F5" i="35"/>
  <c r="F13" i="35"/>
  <c r="F8" i="35"/>
  <c r="Q14" i="35"/>
  <c r="P13" i="35"/>
  <c r="P14" i="35"/>
  <c r="G12" i="35"/>
  <c r="G9" i="35"/>
  <c r="G4" i="35"/>
  <c r="G11" i="35"/>
  <c r="G10" i="35"/>
  <c r="G5" i="35"/>
  <c r="G7" i="35"/>
  <c r="G13" i="35"/>
  <c r="G8" i="35"/>
  <c r="G14" i="35"/>
  <c r="G6" i="35"/>
  <c r="L11" i="35"/>
  <c r="L10" i="35"/>
  <c r="L9" i="35"/>
  <c r="L13" i="35"/>
  <c r="L14" i="35"/>
  <c r="L12" i="35"/>
  <c r="I13" i="35"/>
  <c r="I8" i="35"/>
  <c r="I14" i="35"/>
  <c r="I7" i="35"/>
  <c r="I6" i="35"/>
  <c r="I12" i="35"/>
  <c r="I9" i="35"/>
  <c r="I11" i="35"/>
  <c r="I10" i="35"/>
  <c r="N14" i="34"/>
  <c r="N12" i="34"/>
  <c r="N11" i="34"/>
  <c r="N13" i="34"/>
  <c r="L11" i="34"/>
  <c r="L10" i="34"/>
  <c r="L9" i="34"/>
  <c r="L13" i="34"/>
  <c r="L14" i="34"/>
  <c r="L12" i="34"/>
  <c r="G12" i="34"/>
  <c r="G9" i="34"/>
  <c r="G4" i="34"/>
  <c r="G11" i="34"/>
  <c r="G10" i="34"/>
  <c r="G7" i="34"/>
  <c r="G6" i="34"/>
  <c r="G13" i="34"/>
  <c r="G8" i="34"/>
  <c r="G5" i="34"/>
  <c r="G14" i="34"/>
  <c r="M13" i="34"/>
  <c r="M11" i="34"/>
  <c r="M10" i="34"/>
  <c r="M14" i="34"/>
  <c r="M12" i="34"/>
  <c r="F14" i="34"/>
  <c r="F7" i="34"/>
  <c r="F6" i="34"/>
  <c r="F5" i="34"/>
  <c r="F12" i="34"/>
  <c r="F9" i="34"/>
  <c r="F4" i="34"/>
  <c r="E4" i="34" s="1"/>
  <c r="D4" i="34" s="1"/>
  <c r="F8" i="34"/>
  <c r="F11" i="34"/>
  <c r="F10" i="34"/>
  <c r="F13" i="34"/>
  <c r="O12" i="34"/>
  <c r="O14" i="34"/>
  <c r="O13" i="34"/>
  <c r="I13" i="34"/>
  <c r="I8" i="34"/>
  <c r="I14" i="34"/>
  <c r="I7" i="34"/>
  <c r="I6" i="34"/>
  <c r="I11" i="34"/>
  <c r="I10" i="34"/>
  <c r="I12" i="34"/>
  <c r="I9" i="34"/>
  <c r="P13" i="34"/>
  <c r="P14" i="34"/>
  <c r="H11" i="34"/>
  <c r="H10" i="34"/>
  <c r="H13" i="34"/>
  <c r="H8" i="34"/>
  <c r="H5" i="34"/>
  <c r="H9" i="34"/>
  <c r="H14" i="34"/>
  <c r="H7" i="34"/>
  <c r="H6" i="34"/>
  <c r="H12" i="34"/>
  <c r="K12" i="34"/>
  <c r="K9" i="34"/>
  <c r="K14" i="34"/>
  <c r="K11" i="34"/>
  <c r="K10" i="34"/>
  <c r="K13" i="34"/>
  <c r="K8" i="34"/>
  <c r="J14" i="34"/>
  <c r="J7" i="34"/>
  <c r="J12" i="34"/>
  <c r="J9" i="34"/>
  <c r="J8" i="34"/>
  <c r="J11" i="34"/>
  <c r="J10" i="34"/>
  <c r="J13" i="34"/>
  <c r="I13" i="33"/>
  <c r="I8" i="33"/>
  <c r="I14" i="33"/>
  <c r="I7" i="33"/>
  <c r="I6" i="33"/>
  <c r="I12" i="33"/>
  <c r="I9" i="33"/>
  <c r="I11" i="33"/>
  <c r="I10" i="33"/>
  <c r="J14" i="33"/>
  <c r="J7" i="33"/>
  <c r="J8" i="33"/>
  <c r="J12" i="33"/>
  <c r="J9" i="33"/>
  <c r="J11" i="33"/>
  <c r="J10" i="33"/>
  <c r="J13" i="33"/>
  <c r="M13" i="33"/>
  <c r="M11" i="33"/>
  <c r="M14" i="33"/>
  <c r="M12" i="33"/>
  <c r="M10" i="33"/>
  <c r="O12" i="33"/>
  <c r="O13" i="33"/>
  <c r="O14" i="33"/>
  <c r="F14" i="33"/>
  <c r="F7" i="33"/>
  <c r="F6" i="33"/>
  <c r="F12" i="33"/>
  <c r="F9" i="33"/>
  <c r="F4" i="33"/>
  <c r="F5" i="33"/>
  <c r="F11" i="33"/>
  <c r="F10" i="33"/>
  <c r="F13" i="33"/>
  <c r="F8" i="33"/>
  <c r="Q14" i="33"/>
  <c r="K12" i="33"/>
  <c r="K9" i="33"/>
  <c r="K11" i="33"/>
  <c r="K10" i="33"/>
  <c r="K13" i="33"/>
  <c r="K8" i="33"/>
  <c r="K14" i="33"/>
  <c r="L11" i="33"/>
  <c r="L10" i="33"/>
  <c r="L9" i="33"/>
  <c r="L13" i="33"/>
  <c r="L14" i="33"/>
  <c r="L12" i="33"/>
  <c r="P13" i="33"/>
  <c r="P14" i="33"/>
  <c r="N14" i="33"/>
  <c r="N12" i="33"/>
  <c r="N11" i="33"/>
  <c r="N13" i="33"/>
  <c r="H11" i="33"/>
  <c r="H10" i="33"/>
  <c r="H12" i="33"/>
  <c r="H13" i="33"/>
  <c r="H8" i="33"/>
  <c r="H5" i="33"/>
  <c r="H9" i="33"/>
  <c r="H14" i="33"/>
  <c r="H7" i="33"/>
  <c r="H6" i="33"/>
  <c r="G12" i="33"/>
  <c r="G9" i="33"/>
  <c r="G4" i="33"/>
  <c r="G11" i="33"/>
  <c r="G10" i="33"/>
  <c r="G13" i="33"/>
  <c r="G8" i="33"/>
  <c r="G5" i="33"/>
  <c r="G14" i="33"/>
  <c r="G7" i="33"/>
  <c r="G6" i="33"/>
  <c r="K12" i="32"/>
  <c r="K9" i="32"/>
  <c r="K13" i="32"/>
  <c r="K8" i="32"/>
  <c r="K14" i="32"/>
  <c r="K10" i="32"/>
  <c r="K11" i="32"/>
  <c r="I13" i="32"/>
  <c r="I8" i="32"/>
  <c r="I12" i="32"/>
  <c r="I9" i="32"/>
  <c r="I11" i="32"/>
  <c r="I10" i="32"/>
  <c r="I7" i="32"/>
  <c r="I14" i="32"/>
  <c r="I6" i="32"/>
  <c r="J14" i="32"/>
  <c r="J7" i="32"/>
  <c r="J11" i="32"/>
  <c r="J10" i="32"/>
  <c r="J13" i="32"/>
  <c r="J8" i="32"/>
  <c r="J12" i="32"/>
  <c r="J9" i="32"/>
  <c r="P14" i="32"/>
  <c r="P13" i="32"/>
  <c r="L11" i="32"/>
  <c r="L10" i="32"/>
  <c r="L14" i="32"/>
  <c r="L12" i="32"/>
  <c r="L9" i="32"/>
  <c r="L13" i="32"/>
  <c r="O12" i="32"/>
  <c r="O13" i="32"/>
  <c r="O14" i="32"/>
  <c r="M13" i="32"/>
  <c r="M12" i="32"/>
  <c r="M11" i="32"/>
  <c r="M10" i="32"/>
  <c r="M14" i="32"/>
  <c r="G12" i="32"/>
  <c r="G9" i="32"/>
  <c r="G13" i="32"/>
  <c r="G8" i="32"/>
  <c r="G5" i="32"/>
  <c r="G14" i="32"/>
  <c r="G10" i="32"/>
  <c r="G7" i="32"/>
  <c r="G4" i="32"/>
  <c r="G11" i="32"/>
  <c r="G6" i="32"/>
  <c r="H11" i="32"/>
  <c r="H10" i="32"/>
  <c r="H14" i="32"/>
  <c r="H7" i="32"/>
  <c r="H6" i="32"/>
  <c r="H12" i="32"/>
  <c r="H9" i="32"/>
  <c r="H8" i="32"/>
  <c r="H13" i="32"/>
  <c r="H5" i="32"/>
  <c r="F14" i="32"/>
  <c r="F7" i="32"/>
  <c r="F11" i="32"/>
  <c r="F10" i="32"/>
  <c r="F13" i="32"/>
  <c r="F8" i="32"/>
  <c r="F6" i="32"/>
  <c r="F12" i="32"/>
  <c r="F9" i="32"/>
  <c r="F5" i="32"/>
  <c r="F4" i="32"/>
  <c r="N14" i="32"/>
  <c r="N11" i="32"/>
  <c r="N13" i="32"/>
  <c r="N12" i="32"/>
  <c r="N14" i="31"/>
  <c r="N13" i="31"/>
  <c r="N12" i="31"/>
  <c r="N11" i="31"/>
  <c r="O12" i="31"/>
  <c r="O14" i="31"/>
  <c r="O13" i="31"/>
  <c r="I13" i="31"/>
  <c r="I8" i="31"/>
  <c r="I11" i="31"/>
  <c r="I10" i="31"/>
  <c r="I14" i="31"/>
  <c r="I7" i="31"/>
  <c r="I6" i="31"/>
  <c r="I12" i="31"/>
  <c r="I9" i="31"/>
  <c r="H11" i="31"/>
  <c r="H10" i="31"/>
  <c r="H12" i="31"/>
  <c r="H9" i="31"/>
  <c r="H13" i="31"/>
  <c r="H8" i="31"/>
  <c r="H5" i="31"/>
  <c r="H14" i="31"/>
  <c r="H7" i="31"/>
  <c r="H6" i="31"/>
  <c r="P13" i="31"/>
  <c r="P14" i="31"/>
  <c r="J14" i="31"/>
  <c r="J7" i="31"/>
  <c r="J12" i="31"/>
  <c r="J9" i="31"/>
  <c r="J13" i="31"/>
  <c r="J8" i="31"/>
  <c r="J11" i="31"/>
  <c r="J10" i="31"/>
  <c r="K12" i="31"/>
  <c r="K9" i="31"/>
  <c r="K11" i="31"/>
  <c r="K10" i="31"/>
  <c r="K14" i="31"/>
  <c r="K13" i="31"/>
  <c r="K8" i="31"/>
  <c r="F14" i="31"/>
  <c r="F7" i="31"/>
  <c r="F6" i="31"/>
  <c r="F13" i="31"/>
  <c r="F5" i="31"/>
  <c r="F12" i="31"/>
  <c r="F9" i="31"/>
  <c r="F4" i="31"/>
  <c r="F11" i="31"/>
  <c r="F10" i="31"/>
  <c r="F8" i="31"/>
  <c r="M13" i="31"/>
  <c r="M14" i="31"/>
  <c r="M10" i="31"/>
  <c r="M12" i="31"/>
  <c r="M11" i="31"/>
  <c r="L11" i="31"/>
  <c r="L10" i="31"/>
  <c r="L13" i="31"/>
  <c r="L14" i="31"/>
  <c r="L12" i="31"/>
  <c r="L9" i="31"/>
  <c r="G12" i="31"/>
  <c r="G9" i="31"/>
  <c r="G4" i="31"/>
  <c r="G14" i="31"/>
  <c r="G7" i="31"/>
  <c r="G11" i="31"/>
  <c r="G10" i="31"/>
  <c r="G6" i="31"/>
  <c r="G13" i="31"/>
  <c r="G8" i="31"/>
  <c r="G5" i="31"/>
  <c r="F8" i="30"/>
  <c r="Q14" i="30"/>
  <c r="F14" i="30"/>
  <c r="F13" i="30"/>
  <c r="J14" i="30"/>
  <c r="F11" i="30"/>
  <c r="F12" i="30"/>
  <c r="M13" i="30"/>
  <c r="M10" i="30"/>
  <c r="M14" i="30"/>
  <c r="M11" i="30"/>
  <c r="M12" i="30"/>
  <c r="F10" i="30"/>
  <c r="J12" i="30"/>
  <c r="H9" i="30"/>
  <c r="N14" i="30"/>
  <c r="N12" i="30"/>
  <c r="N11" i="30"/>
  <c r="N13" i="30"/>
  <c r="F9" i="30"/>
  <c r="I13" i="30"/>
  <c r="I8" i="30"/>
  <c r="I14" i="30"/>
  <c r="I7" i="30"/>
  <c r="I6" i="30"/>
  <c r="I10" i="30"/>
  <c r="I12" i="30"/>
  <c r="I9" i="30"/>
  <c r="I11" i="30"/>
  <c r="J10" i="30"/>
  <c r="J13" i="30"/>
  <c r="H5" i="30"/>
  <c r="K12" i="30"/>
  <c r="K9" i="30"/>
  <c r="K14" i="30"/>
  <c r="K11" i="30"/>
  <c r="K10" i="30"/>
  <c r="K13" i="30"/>
  <c r="K8" i="30"/>
  <c r="G12" i="30"/>
  <c r="G9" i="30"/>
  <c r="G4" i="30"/>
  <c r="E4" i="30" s="1"/>
  <c r="D4" i="30" s="1"/>
  <c r="G11" i="30"/>
  <c r="G10" i="30"/>
  <c r="G7" i="30"/>
  <c r="G6" i="30"/>
  <c r="G13" i="30"/>
  <c r="G8" i="30"/>
  <c r="G5" i="30"/>
  <c r="G14" i="30"/>
  <c r="H7" i="30"/>
  <c r="P13" i="30"/>
  <c r="P14" i="30"/>
  <c r="O12" i="30"/>
  <c r="O14" i="30"/>
  <c r="O13" i="30"/>
  <c r="L11" i="30"/>
  <c r="L10" i="30"/>
  <c r="L12" i="30"/>
  <c r="L13" i="30"/>
  <c r="L9" i="30"/>
  <c r="L14" i="30"/>
  <c r="J11" i="30"/>
  <c r="J7" i="30"/>
  <c r="H8" i="30"/>
  <c r="I12" i="29"/>
  <c r="K12" i="29"/>
  <c r="K9" i="29"/>
  <c r="K14" i="29"/>
  <c r="K11" i="29"/>
  <c r="K10" i="29"/>
  <c r="K13" i="29"/>
  <c r="K8" i="29"/>
  <c r="M13" i="29"/>
  <c r="M14" i="29"/>
  <c r="M12" i="29"/>
  <c r="M11" i="29"/>
  <c r="M10" i="29"/>
  <c r="N14" i="29"/>
  <c r="N12" i="29"/>
  <c r="N13" i="29"/>
  <c r="N11" i="29"/>
  <c r="I9" i="29"/>
  <c r="I7" i="29"/>
  <c r="L11" i="29"/>
  <c r="L10" i="29"/>
  <c r="L12" i="29"/>
  <c r="L13" i="29"/>
  <c r="L14" i="29"/>
  <c r="L9" i="29"/>
  <c r="G12" i="29"/>
  <c r="G9" i="29"/>
  <c r="G4" i="29"/>
  <c r="E4" i="29" s="1"/>
  <c r="D4" i="29" s="1"/>
  <c r="G7" i="29"/>
  <c r="G6" i="29"/>
  <c r="G11" i="29"/>
  <c r="G10" i="29"/>
  <c r="G14" i="29"/>
  <c r="G13" i="29"/>
  <c r="G8" i="29"/>
  <c r="G5" i="29"/>
  <c r="F11" i="29"/>
  <c r="F14" i="29"/>
  <c r="J14" i="29"/>
  <c r="J7" i="29"/>
  <c r="J13" i="29"/>
  <c r="J12" i="29"/>
  <c r="J9" i="29"/>
  <c r="J8" i="29"/>
  <c r="J11" i="29"/>
  <c r="J10" i="29"/>
  <c r="I10" i="29"/>
  <c r="H11" i="29"/>
  <c r="H10" i="29"/>
  <c r="H9" i="29"/>
  <c r="H13" i="29"/>
  <c r="H8" i="29"/>
  <c r="H5" i="29"/>
  <c r="H14" i="29"/>
  <c r="H7" i="29"/>
  <c r="H6" i="29"/>
  <c r="H12" i="29"/>
  <c r="F10" i="29"/>
  <c r="F9" i="29"/>
  <c r="F7" i="29"/>
  <c r="I14" i="29"/>
  <c r="P13" i="29"/>
  <c r="P14" i="29"/>
  <c r="O12" i="29"/>
  <c r="O14" i="29"/>
  <c r="O13" i="29"/>
  <c r="I6" i="29"/>
  <c r="I8" i="29"/>
  <c r="I6" i="28"/>
  <c r="I14" i="28"/>
  <c r="I10" i="28"/>
  <c r="I13" i="28"/>
  <c r="L11" i="28"/>
  <c r="L10" i="28"/>
  <c r="L13" i="28"/>
  <c r="L14" i="28"/>
  <c r="L12" i="28"/>
  <c r="L9" i="28"/>
  <c r="J14" i="28"/>
  <c r="J7" i="28"/>
  <c r="J12" i="28"/>
  <c r="J11" i="28"/>
  <c r="J10" i="28"/>
  <c r="J13" i="28"/>
  <c r="J8" i="28"/>
  <c r="J9" i="28"/>
  <c r="I11" i="28"/>
  <c r="I8" i="28"/>
  <c r="K12" i="28"/>
  <c r="K9" i="28"/>
  <c r="K11" i="28"/>
  <c r="K10" i="28"/>
  <c r="K13" i="28"/>
  <c r="K8" i="28"/>
  <c r="K14" i="28"/>
  <c r="F9" i="28"/>
  <c r="F14" i="28"/>
  <c r="O12" i="28"/>
  <c r="O13" i="28"/>
  <c r="O14" i="28"/>
  <c r="M13" i="28"/>
  <c r="M14" i="28"/>
  <c r="M12" i="28"/>
  <c r="M11" i="28"/>
  <c r="M10" i="28"/>
  <c r="G12" i="28"/>
  <c r="G9" i="28"/>
  <c r="G4" i="28"/>
  <c r="G11" i="28"/>
  <c r="G10" i="28"/>
  <c r="G13" i="28"/>
  <c r="G8" i="28"/>
  <c r="G5" i="28"/>
  <c r="G14" i="28"/>
  <c r="G6" i="28"/>
  <c r="G7" i="28"/>
  <c r="H11" i="28"/>
  <c r="H10" i="28"/>
  <c r="H13" i="28"/>
  <c r="H14" i="28"/>
  <c r="H7" i="28"/>
  <c r="H6" i="28"/>
  <c r="H12" i="28"/>
  <c r="H9" i="28"/>
  <c r="H5" i="28"/>
  <c r="H8" i="28"/>
  <c r="P13" i="28"/>
  <c r="P14" i="28"/>
  <c r="I7" i="28"/>
  <c r="I12" i="28"/>
  <c r="Q14" i="28"/>
  <c r="O12" i="27"/>
  <c r="O13" i="27"/>
  <c r="O14" i="27"/>
  <c r="J14" i="27"/>
  <c r="J7" i="27"/>
  <c r="J13" i="27"/>
  <c r="J8" i="27"/>
  <c r="J12" i="27"/>
  <c r="J9" i="27"/>
  <c r="J11" i="27"/>
  <c r="J10" i="27"/>
  <c r="N14" i="27"/>
  <c r="N13" i="27"/>
  <c r="N12" i="27"/>
  <c r="N11" i="27"/>
  <c r="F14" i="27"/>
  <c r="F7" i="27"/>
  <c r="F6" i="27"/>
  <c r="F4" i="27"/>
  <c r="F13" i="27"/>
  <c r="F12" i="27"/>
  <c r="F9" i="27"/>
  <c r="F8" i="27"/>
  <c r="F5" i="27"/>
  <c r="F11" i="27"/>
  <c r="F10" i="27"/>
  <c r="Q14" i="27"/>
  <c r="H11" i="27"/>
  <c r="H10" i="27"/>
  <c r="H9" i="27"/>
  <c r="H13" i="27"/>
  <c r="H8" i="27"/>
  <c r="H5" i="27"/>
  <c r="H14" i="27"/>
  <c r="H7" i="27"/>
  <c r="H6" i="27"/>
  <c r="H12" i="27"/>
  <c r="G12" i="27"/>
  <c r="G9" i="27"/>
  <c r="G4" i="27"/>
  <c r="G11" i="27"/>
  <c r="G10" i="27"/>
  <c r="G13" i="27"/>
  <c r="G8" i="27"/>
  <c r="G5" i="27"/>
  <c r="G14" i="27"/>
  <c r="G7" i="27"/>
  <c r="G6" i="27"/>
  <c r="M13" i="27"/>
  <c r="M14" i="27"/>
  <c r="M12" i="27"/>
  <c r="M11" i="27"/>
  <c r="M10" i="27"/>
  <c r="P13" i="27"/>
  <c r="P14" i="27"/>
  <c r="L11" i="27"/>
  <c r="L10" i="27"/>
  <c r="L12" i="27"/>
  <c r="L13" i="27"/>
  <c r="L14" i="27"/>
  <c r="L9" i="27"/>
  <c r="K12" i="27"/>
  <c r="K9" i="27"/>
  <c r="K14" i="27"/>
  <c r="K11" i="27"/>
  <c r="K10" i="27"/>
  <c r="K13" i="27"/>
  <c r="K8" i="27"/>
  <c r="I13" i="27"/>
  <c r="I8" i="27"/>
  <c r="I11" i="27"/>
  <c r="I10" i="27"/>
  <c r="I14" i="27"/>
  <c r="I7" i="27"/>
  <c r="I6" i="27"/>
  <c r="I12" i="27"/>
  <c r="I9" i="27"/>
  <c r="G9" i="26"/>
  <c r="F6" i="26"/>
  <c r="F13" i="26"/>
  <c r="G13" i="26"/>
  <c r="P13" i="26"/>
  <c r="P14" i="26"/>
  <c r="L11" i="26"/>
  <c r="L10" i="26"/>
  <c r="L13" i="26"/>
  <c r="L14" i="26"/>
  <c r="L12" i="26"/>
  <c r="L9" i="26"/>
  <c r="N14" i="26"/>
  <c r="N12" i="26"/>
  <c r="N11" i="26"/>
  <c r="N13" i="26"/>
  <c r="F10" i="26"/>
  <c r="F12" i="26"/>
  <c r="M13" i="26"/>
  <c r="M14" i="26"/>
  <c r="M12" i="26"/>
  <c r="M11" i="26"/>
  <c r="M10" i="26"/>
  <c r="K12" i="26"/>
  <c r="K9" i="26"/>
  <c r="K11" i="26"/>
  <c r="K10" i="26"/>
  <c r="K13" i="26"/>
  <c r="K8" i="26"/>
  <c r="K14" i="26"/>
  <c r="G8" i="26"/>
  <c r="O12" i="26"/>
  <c r="O13" i="26"/>
  <c r="O14" i="26"/>
  <c r="I13" i="26"/>
  <c r="I8" i="26"/>
  <c r="I7" i="26"/>
  <c r="I6" i="26"/>
  <c r="I14" i="26"/>
  <c r="I12" i="26"/>
  <c r="I9" i="26"/>
  <c r="I11" i="26"/>
  <c r="I10" i="26"/>
  <c r="F5" i="26"/>
  <c r="F11" i="26"/>
  <c r="J14" i="26"/>
  <c r="J7" i="26"/>
  <c r="J12" i="26"/>
  <c r="J9" i="26"/>
  <c r="J11" i="26"/>
  <c r="J10" i="26"/>
  <c r="J13" i="26"/>
  <c r="J8" i="26"/>
  <c r="H11" i="26"/>
  <c r="H10" i="26"/>
  <c r="H8" i="26"/>
  <c r="H5" i="26"/>
  <c r="H13" i="26"/>
  <c r="H14" i="26"/>
  <c r="H7" i="26"/>
  <c r="H6" i="26"/>
  <c r="H12" i="26"/>
  <c r="H9" i="26"/>
  <c r="B3" i="3"/>
  <c r="B4" i="3"/>
  <c r="B5" i="3"/>
  <c r="B6" i="3"/>
  <c r="B7" i="3"/>
  <c r="B8" i="3"/>
  <c r="B9" i="3"/>
  <c r="B10" i="3"/>
  <c r="B11" i="3"/>
  <c r="B12" i="3"/>
  <c r="B2" i="3"/>
  <c r="E4" i="28" l="1"/>
  <c r="D4" i="28" s="1"/>
  <c r="E16" i="29"/>
  <c r="D16" i="29" s="1"/>
  <c r="A16" i="29" s="1"/>
  <c r="A5" i="45"/>
  <c r="E15" i="30"/>
  <c r="D15" i="30" s="1"/>
  <c r="A15" i="30" s="1"/>
  <c r="C15" i="3"/>
  <c r="C16" i="3"/>
  <c r="A7" i="45"/>
  <c r="E15" i="37"/>
  <c r="D15" i="37" s="1"/>
  <c r="A15" i="37" s="1"/>
  <c r="E16" i="37"/>
  <c r="D16" i="37" s="1"/>
  <c r="E16" i="28"/>
  <c r="D16" i="28" s="1"/>
  <c r="E15" i="28"/>
  <c r="D15" i="28" s="1"/>
  <c r="U16" i="45"/>
  <c r="A16" i="45"/>
  <c r="A15" i="45"/>
  <c r="U15" i="45"/>
  <c r="U16" i="44"/>
  <c r="A16" i="44"/>
  <c r="A16" i="37"/>
  <c r="E15" i="36"/>
  <c r="D15" i="36" s="1"/>
  <c r="E16" i="36"/>
  <c r="D16" i="36" s="1"/>
  <c r="E15" i="35"/>
  <c r="D15" i="35" s="1"/>
  <c r="E16" i="35"/>
  <c r="D16" i="35" s="1"/>
  <c r="E15" i="34"/>
  <c r="D15" i="34" s="1"/>
  <c r="E16" i="34"/>
  <c r="D16" i="34" s="1"/>
  <c r="E16" i="33"/>
  <c r="D16" i="33" s="1"/>
  <c r="A15" i="33"/>
  <c r="E15" i="32"/>
  <c r="D15" i="32" s="1"/>
  <c r="E16" i="32"/>
  <c r="D16" i="32" s="1"/>
  <c r="E15" i="31"/>
  <c r="D15" i="31" s="1"/>
  <c r="E16" i="31"/>
  <c r="D16" i="31" s="1"/>
  <c r="A16" i="31" s="1"/>
  <c r="U16" i="30"/>
  <c r="A16" i="30"/>
  <c r="E15" i="29"/>
  <c r="D15" i="29" s="1"/>
  <c r="A15" i="28"/>
  <c r="E15" i="27"/>
  <c r="D15" i="27" s="1"/>
  <c r="E16" i="27"/>
  <c r="D16" i="27" s="1"/>
  <c r="E15" i="26"/>
  <c r="D15" i="26" s="1"/>
  <c r="E16" i="26"/>
  <c r="D16" i="26" s="1"/>
  <c r="E6" i="32"/>
  <c r="D6" i="32" s="1"/>
  <c r="U9" i="44"/>
  <c r="E4" i="26"/>
  <c r="D4" i="26" s="1"/>
  <c r="A3" i="26" s="1"/>
  <c r="E12" i="28"/>
  <c r="D12" i="28" s="1"/>
  <c r="E6" i="28"/>
  <c r="D6" i="28" s="1"/>
  <c r="E7" i="26"/>
  <c r="D7" i="26" s="1"/>
  <c r="A6" i="26" s="1"/>
  <c r="C5" i="3"/>
  <c r="C9" i="3"/>
  <c r="C13" i="3"/>
  <c r="C6" i="3"/>
  <c r="C10" i="3"/>
  <c r="C14" i="3"/>
  <c r="C3" i="3"/>
  <c r="C7" i="3"/>
  <c r="C11" i="3"/>
  <c r="C2" i="3"/>
  <c r="C4" i="3"/>
  <c r="C8" i="3"/>
  <c r="C12" i="3"/>
  <c r="E5" i="27"/>
  <c r="D5" i="27" s="1"/>
  <c r="E13" i="27"/>
  <c r="D13" i="27" s="1"/>
  <c r="A13" i="27" s="1"/>
  <c r="E8" i="30"/>
  <c r="D8" i="30" s="1"/>
  <c r="E4" i="32"/>
  <c r="D4" i="32" s="1"/>
  <c r="A3" i="32" s="1"/>
  <c r="E11" i="32"/>
  <c r="D11" i="32" s="1"/>
  <c r="E13" i="29"/>
  <c r="D13" i="29" s="1"/>
  <c r="A13" i="29" s="1"/>
  <c r="E5" i="32"/>
  <c r="D5" i="32" s="1"/>
  <c r="E8" i="33"/>
  <c r="D8" i="33" s="1"/>
  <c r="E5" i="33"/>
  <c r="D5" i="33" s="1"/>
  <c r="E6" i="33"/>
  <c r="D6" i="33" s="1"/>
  <c r="E10" i="34"/>
  <c r="D10" i="34" s="1"/>
  <c r="U4" i="45"/>
  <c r="A3" i="45"/>
  <c r="U5" i="45"/>
  <c r="A4" i="45"/>
  <c r="U6" i="45"/>
  <c r="A13" i="45"/>
  <c r="U13" i="45"/>
  <c r="U11" i="45"/>
  <c r="A10" i="45"/>
  <c r="A14" i="45"/>
  <c r="U14" i="45"/>
  <c r="U10" i="45"/>
  <c r="A9" i="45"/>
  <c r="A11" i="45"/>
  <c r="U12" i="45"/>
  <c r="A12" i="45"/>
  <c r="A8" i="45"/>
  <c r="U9" i="45"/>
  <c r="A6" i="45"/>
  <c r="U7" i="45"/>
  <c r="U8" i="45"/>
  <c r="U10" i="44"/>
  <c r="A9" i="44"/>
  <c r="U4" i="44"/>
  <c r="A3" i="44"/>
  <c r="U11" i="44"/>
  <c r="A10" i="44"/>
  <c r="A12" i="44"/>
  <c r="U12" i="44"/>
  <c r="A11" i="44"/>
  <c r="A14" i="44"/>
  <c r="U14" i="44"/>
  <c r="A4" i="44"/>
  <c r="U5" i="44"/>
  <c r="A13" i="44"/>
  <c r="U13" i="44"/>
  <c r="A5" i="44"/>
  <c r="U6" i="44"/>
  <c r="U8" i="44"/>
  <c r="A7" i="44"/>
  <c r="A8" i="44"/>
  <c r="A6" i="44"/>
  <c r="U7" i="44"/>
  <c r="E10" i="37"/>
  <c r="D10" i="37" s="1"/>
  <c r="E5" i="37"/>
  <c r="D5" i="37" s="1"/>
  <c r="U5" i="37" s="1"/>
  <c r="E8" i="37"/>
  <c r="D8" i="37" s="1"/>
  <c r="E9" i="37"/>
  <c r="D9" i="37" s="1"/>
  <c r="E6" i="37"/>
  <c r="D6" i="37" s="1"/>
  <c r="E13" i="37"/>
  <c r="D13" i="37" s="1"/>
  <c r="A13" i="37" s="1"/>
  <c r="E7" i="37"/>
  <c r="D7" i="37" s="1"/>
  <c r="U4" i="37"/>
  <c r="A3" i="37"/>
  <c r="E11" i="37"/>
  <c r="D11" i="37" s="1"/>
  <c r="E12" i="37"/>
  <c r="D12" i="37" s="1"/>
  <c r="E14" i="37"/>
  <c r="D14" i="37" s="1"/>
  <c r="U15" i="37" s="1"/>
  <c r="E9" i="36"/>
  <c r="D9" i="36" s="1"/>
  <c r="E10" i="36"/>
  <c r="D10" i="36" s="1"/>
  <c r="E14" i="36"/>
  <c r="D14" i="36" s="1"/>
  <c r="E11" i="36"/>
  <c r="D11" i="36" s="1"/>
  <c r="E12" i="36"/>
  <c r="D12" i="36" s="1"/>
  <c r="E5" i="36"/>
  <c r="D5" i="36" s="1"/>
  <c r="E8" i="36"/>
  <c r="D8" i="36" s="1"/>
  <c r="E6" i="36"/>
  <c r="D6" i="36" s="1"/>
  <c r="E13" i="36"/>
  <c r="D13" i="36" s="1"/>
  <c r="E4" i="36"/>
  <c r="D4" i="36" s="1"/>
  <c r="E7" i="36"/>
  <c r="D7" i="36" s="1"/>
  <c r="E8" i="35"/>
  <c r="D8" i="35" s="1"/>
  <c r="E11" i="35"/>
  <c r="D11" i="35" s="1"/>
  <c r="E6" i="35"/>
  <c r="D6" i="35" s="1"/>
  <c r="E13" i="35"/>
  <c r="D13" i="35" s="1"/>
  <c r="E4" i="35"/>
  <c r="D4" i="35" s="1"/>
  <c r="E7" i="35"/>
  <c r="D7" i="35" s="1"/>
  <c r="E5" i="35"/>
  <c r="D5" i="35" s="1"/>
  <c r="E9" i="35"/>
  <c r="D9" i="35" s="1"/>
  <c r="E14" i="35"/>
  <c r="D14" i="35" s="1"/>
  <c r="E10" i="35"/>
  <c r="D10" i="35" s="1"/>
  <c r="E12" i="35"/>
  <c r="D12" i="35" s="1"/>
  <c r="E7" i="34"/>
  <c r="D7" i="34" s="1"/>
  <c r="E11" i="34"/>
  <c r="D11" i="34" s="1"/>
  <c r="E12" i="34"/>
  <c r="D12" i="34" s="1"/>
  <c r="E14" i="34"/>
  <c r="D14" i="34" s="1"/>
  <c r="E8" i="34"/>
  <c r="D8" i="34" s="1"/>
  <c r="E5" i="34"/>
  <c r="D5" i="34" s="1"/>
  <c r="E9" i="34"/>
  <c r="D9" i="34" s="1"/>
  <c r="E13" i="34"/>
  <c r="D13" i="34" s="1"/>
  <c r="U4" i="34"/>
  <c r="A3" i="34"/>
  <c r="E6" i="34"/>
  <c r="D6" i="34" s="1"/>
  <c r="E4" i="33"/>
  <c r="D4" i="33" s="1"/>
  <c r="U4" i="33" s="1"/>
  <c r="E10" i="33"/>
  <c r="D10" i="33" s="1"/>
  <c r="E9" i="33"/>
  <c r="D9" i="33" s="1"/>
  <c r="E14" i="33"/>
  <c r="D14" i="33" s="1"/>
  <c r="U15" i="33" s="1"/>
  <c r="E13" i="33"/>
  <c r="D13" i="33" s="1"/>
  <c r="E7" i="33"/>
  <c r="D7" i="33" s="1"/>
  <c r="E11" i="33"/>
  <c r="D11" i="33" s="1"/>
  <c r="E12" i="33"/>
  <c r="D12" i="33" s="1"/>
  <c r="E8" i="32"/>
  <c r="D8" i="32" s="1"/>
  <c r="E7" i="32"/>
  <c r="D7" i="32" s="1"/>
  <c r="E9" i="32"/>
  <c r="D9" i="32" s="1"/>
  <c r="E13" i="32"/>
  <c r="D13" i="32" s="1"/>
  <c r="E14" i="32"/>
  <c r="D14" i="32" s="1"/>
  <c r="E12" i="32"/>
  <c r="D12" i="32" s="1"/>
  <c r="E10" i="32"/>
  <c r="D10" i="32" s="1"/>
  <c r="E5" i="31"/>
  <c r="D5" i="31" s="1"/>
  <c r="E4" i="31"/>
  <c r="D4" i="31" s="1"/>
  <c r="E13" i="31"/>
  <c r="D13" i="31" s="1"/>
  <c r="E14" i="31"/>
  <c r="D14" i="31" s="1"/>
  <c r="E8" i="31"/>
  <c r="D8" i="31" s="1"/>
  <c r="E9" i="31"/>
  <c r="D9" i="31" s="1"/>
  <c r="E6" i="31"/>
  <c r="D6" i="31" s="1"/>
  <c r="E11" i="31"/>
  <c r="D11" i="31" s="1"/>
  <c r="E10" i="31"/>
  <c r="D10" i="31" s="1"/>
  <c r="E12" i="31"/>
  <c r="D12" i="31" s="1"/>
  <c r="E7" i="31"/>
  <c r="D7" i="31" s="1"/>
  <c r="E5" i="30"/>
  <c r="D5" i="30" s="1"/>
  <c r="A4" i="30" s="1"/>
  <c r="E6" i="30"/>
  <c r="D6" i="30" s="1"/>
  <c r="E13" i="30"/>
  <c r="D13" i="30" s="1"/>
  <c r="A13" i="30" s="1"/>
  <c r="E11" i="30"/>
  <c r="D11" i="30" s="1"/>
  <c r="E7" i="30"/>
  <c r="D7" i="30" s="1"/>
  <c r="E12" i="30"/>
  <c r="D12" i="30" s="1"/>
  <c r="A12" i="30" s="1"/>
  <c r="E14" i="30"/>
  <c r="D14" i="30" s="1"/>
  <c r="A14" i="30" s="1"/>
  <c r="U4" i="30"/>
  <c r="A3" i="30"/>
  <c r="E9" i="30"/>
  <c r="D9" i="30" s="1"/>
  <c r="E10" i="30"/>
  <c r="D10" i="30" s="1"/>
  <c r="E8" i="29"/>
  <c r="D8" i="29" s="1"/>
  <c r="E5" i="29"/>
  <c r="D5" i="29" s="1"/>
  <c r="A4" i="29" s="1"/>
  <c r="E6" i="29"/>
  <c r="D6" i="29" s="1"/>
  <c r="E12" i="29"/>
  <c r="D12" i="29" s="1"/>
  <c r="E7" i="29"/>
  <c r="D7" i="29" s="1"/>
  <c r="E14" i="29"/>
  <c r="D14" i="29" s="1"/>
  <c r="E9" i="29"/>
  <c r="D9" i="29" s="1"/>
  <c r="U4" i="29"/>
  <c r="A3" i="29"/>
  <c r="E11" i="29"/>
  <c r="D11" i="29" s="1"/>
  <c r="E10" i="29"/>
  <c r="D10" i="29" s="1"/>
  <c r="E10" i="28"/>
  <c r="D10" i="28" s="1"/>
  <c r="E8" i="28"/>
  <c r="D8" i="28" s="1"/>
  <c r="E13" i="28"/>
  <c r="D13" i="28" s="1"/>
  <c r="E5" i="28"/>
  <c r="D5" i="28" s="1"/>
  <c r="E11" i="28"/>
  <c r="D11" i="28" s="1"/>
  <c r="A10" i="28" s="1"/>
  <c r="E7" i="28"/>
  <c r="D7" i="28" s="1"/>
  <c r="U7" i="28" s="1"/>
  <c r="U4" i="28"/>
  <c r="A3" i="28"/>
  <c r="E14" i="28"/>
  <c r="D14" i="28" s="1"/>
  <c r="U15" i="28" s="1"/>
  <c r="E9" i="28"/>
  <c r="D9" i="28" s="1"/>
  <c r="E8" i="27"/>
  <c r="D8" i="27" s="1"/>
  <c r="E4" i="27"/>
  <c r="D4" i="27" s="1"/>
  <c r="E10" i="27"/>
  <c r="D10" i="27" s="1"/>
  <c r="E9" i="27"/>
  <c r="D9" i="27" s="1"/>
  <c r="E6" i="27"/>
  <c r="D6" i="27" s="1"/>
  <c r="E14" i="27"/>
  <c r="D14" i="27" s="1"/>
  <c r="E11" i="27"/>
  <c r="D11" i="27" s="1"/>
  <c r="E12" i="27"/>
  <c r="D12" i="27" s="1"/>
  <c r="E7" i="27"/>
  <c r="D7" i="27" s="1"/>
  <c r="E6" i="26"/>
  <c r="D6" i="26" s="1"/>
  <c r="E11" i="26"/>
  <c r="D11" i="26" s="1"/>
  <c r="E13" i="26"/>
  <c r="D13" i="26" s="1"/>
  <c r="E9" i="26"/>
  <c r="D9" i="26" s="1"/>
  <c r="E14" i="26"/>
  <c r="D14" i="26" s="1"/>
  <c r="A14" i="26" s="1"/>
  <c r="E8" i="26"/>
  <c r="D8" i="26" s="1"/>
  <c r="E5" i="26"/>
  <c r="D5" i="26" s="1"/>
  <c r="E10" i="26"/>
  <c r="D10" i="26" s="1"/>
  <c r="E12" i="26"/>
  <c r="D12" i="26" s="1"/>
  <c r="U4" i="26"/>
  <c r="U13" i="29" l="1"/>
  <c r="U16" i="28"/>
  <c r="U16" i="37"/>
  <c r="A18" i="45"/>
  <c r="Q18" i="2" s="1"/>
  <c r="A18" i="44"/>
  <c r="P18" i="2" s="1"/>
  <c r="A16" i="28"/>
  <c r="A5" i="28"/>
  <c r="U16" i="36"/>
  <c r="A16" i="36"/>
  <c r="U15" i="36"/>
  <c r="A15" i="36"/>
  <c r="U16" i="35"/>
  <c r="A16" i="35"/>
  <c r="U15" i="35"/>
  <c r="A15" i="35"/>
  <c r="U16" i="34"/>
  <c r="A16" i="34"/>
  <c r="U15" i="34"/>
  <c r="A15" i="34"/>
  <c r="U16" i="33"/>
  <c r="A16" i="33"/>
  <c r="U16" i="32"/>
  <c r="A16" i="32"/>
  <c r="U15" i="32"/>
  <c r="A15" i="32"/>
  <c r="U16" i="31"/>
  <c r="U15" i="31"/>
  <c r="A15" i="31"/>
  <c r="U15" i="30"/>
  <c r="A15" i="29"/>
  <c r="U15" i="29"/>
  <c r="U16" i="29"/>
  <c r="U10" i="28"/>
  <c r="U12" i="28"/>
  <c r="U11" i="28"/>
  <c r="A12" i="28"/>
  <c r="U16" i="27"/>
  <c r="A16" i="27"/>
  <c r="U15" i="27"/>
  <c r="A15" i="27"/>
  <c r="U7" i="26"/>
  <c r="U16" i="26"/>
  <c r="A16" i="26"/>
  <c r="U6" i="26"/>
  <c r="U8" i="26"/>
  <c r="U15" i="26"/>
  <c r="A15" i="26"/>
  <c r="U5" i="28"/>
  <c r="U13" i="28"/>
  <c r="A4" i="32"/>
  <c r="A5" i="32"/>
  <c r="U5" i="29"/>
  <c r="U6" i="28"/>
  <c r="A4" i="28"/>
  <c r="U6" i="37"/>
  <c r="A10" i="30"/>
  <c r="U4" i="32"/>
  <c r="U5" i="32"/>
  <c r="A7" i="33"/>
  <c r="U8" i="28"/>
  <c r="A13" i="28"/>
  <c r="U6" i="29"/>
  <c r="A5" i="30"/>
  <c r="U6" i="32"/>
  <c r="A8" i="36"/>
  <c r="A6" i="37"/>
  <c r="A7" i="37"/>
  <c r="A5" i="33"/>
  <c r="U14" i="26"/>
  <c r="A13" i="26"/>
  <c r="A8" i="26"/>
  <c r="T14" i="3"/>
  <c r="T15" i="3"/>
  <c r="R15" i="3" s="1"/>
  <c r="T16" i="3"/>
  <c r="U5" i="33"/>
  <c r="U13" i="26"/>
  <c r="U5" i="30"/>
  <c r="U6" i="30"/>
  <c r="U6" i="33"/>
  <c r="A4" i="33"/>
  <c r="A4" i="37"/>
  <c r="A10" i="26"/>
  <c r="A6" i="28"/>
  <c r="A3" i="33"/>
  <c r="A9" i="34"/>
  <c r="U9" i="37"/>
  <c r="A9" i="37"/>
  <c r="A8" i="37"/>
  <c r="U10" i="37"/>
  <c r="A5" i="37"/>
  <c r="U8" i="37"/>
  <c r="U7" i="37"/>
  <c r="U14" i="37"/>
  <c r="A14" i="37"/>
  <c r="U11" i="37"/>
  <c r="A10" i="37"/>
  <c r="A11" i="37"/>
  <c r="U12" i="37"/>
  <c r="A12" i="37"/>
  <c r="U13" i="37"/>
  <c r="A6" i="36"/>
  <c r="U7" i="36"/>
  <c r="A11" i="36"/>
  <c r="U12" i="36"/>
  <c r="A12" i="36"/>
  <c r="U4" i="36"/>
  <c r="A3" i="36"/>
  <c r="A5" i="36"/>
  <c r="U6" i="36"/>
  <c r="U11" i="36"/>
  <c r="A10" i="36"/>
  <c r="A13" i="36"/>
  <c r="U13" i="36"/>
  <c r="U8" i="36"/>
  <c r="A7" i="36"/>
  <c r="U14" i="36"/>
  <c r="A14" i="36"/>
  <c r="U9" i="36"/>
  <c r="U5" i="36"/>
  <c r="A4" i="36"/>
  <c r="U10" i="36"/>
  <c r="A9" i="36"/>
  <c r="A8" i="35"/>
  <c r="U9" i="35"/>
  <c r="A4" i="35"/>
  <c r="U5" i="35"/>
  <c r="U10" i="35"/>
  <c r="A9" i="35"/>
  <c r="A6" i="35"/>
  <c r="U7" i="35"/>
  <c r="U11" i="35"/>
  <c r="A10" i="35"/>
  <c r="A13" i="35"/>
  <c r="U13" i="35"/>
  <c r="U12" i="35"/>
  <c r="A12" i="35"/>
  <c r="A11" i="35"/>
  <c r="A5" i="35"/>
  <c r="U6" i="35"/>
  <c r="A14" i="35"/>
  <c r="U14" i="35"/>
  <c r="U4" i="35"/>
  <c r="A3" i="35"/>
  <c r="U8" i="35"/>
  <c r="A7" i="35"/>
  <c r="U5" i="34"/>
  <c r="A4" i="34"/>
  <c r="A18" i="34" s="1"/>
  <c r="L18" i="2" s="1"/>
  <c r="U14" i="34"/>
  <c r="A14" i="34"/>
  <c r="U8" i="34"/>
  <c r="A7" i="34"/>
  <c r="A11" i="34"/>
  <c r="U12" i="34"/>
  <c r="A12" i="34"/>
  <c r="A13" i="34"/>
  <c r="U13" i="34"/>
  <c r="U11" i="34"/>
  <c r="A10" i="34"/>
  <c r="A5" i="34"/>
  <c r="U6" i="34"/>
  <c r="A8" i="34"/>
  <c r="U9" i="34"/>
  <c r="U10" i="34"/>
  <c r="A6" i="34"/>
  <c r="U7" i="34"/>
  <c r="A13" i="33"/>
  <c r="U13" i="33"/>
  <c r="A8" i="33"/>
  <c r="U9" i="33"/>
  <c r="U12" i="33"/>
  <c r="A12" i="33"/>
  <c r="A11" i="33"/>
  <c r="U10" i="33"/>
  <c r="A9" i="33"/>
  <c r="U11" i="33"/>
  <c r="A10" i="33"/>
  <c r="A6" i="33"/>
  <c r="U7" i="33"/>
  <c r="U14" i="33"/>
  <c r="A14" i="33"/>
  <c r="U8" i="33"/>
  <c r="A9" i="32"/>
  <c r="U10" i="32"/>
  <c r="U14" i="32"/>
  <c r="A14" i="32"/>
  <c r="U12" i="32"/>
  <c r="A12" i="32"/>
  <c r="A11" i="32"/>
  <c r="A13" i="32"/>
  <c r="U13" i="32"/>
  <c r="U7" i="32"/>
  <c r="A6" i="32"/>
  <c r="A10" i="32"/>
  <c r="A8" i="32"/>
  <c r="U9" i="32"/>
  <c r="U8" i="32"/>
  <c r="A7" i="32"/>
  <c r="U11" i="32"/>
  <c r="U14" i="31"/>
  <c r="A14" i="31"/>
  <c r="A6" i="31"/>
  <c r="U7" i="31"/>
  <c r="A5" i="31"/>
  <c r="A18" i="31" s="1"/>
  <c r="I18" i="2" s="1"/>
  <c r="U6" i="31"/>
  <c r="A13" i="31"/>
  <c r="U13" i="31"/>
  <c r="A11" i="31"/>
  <c r="U12" i="31"/>
  <c r="A12" i="31"/>
  <c r="A8" i="31"/>
  <c r="U9" i="31"/>
  <c r="U4" i="31"/>
  <c r="A3" i="31"/>
  <c r="U11" i="31"/>
  <c r="A10" i="31"/>
  <c r="U10" i="31"/>
  <c r="A9" i="31"/>
  <c r="U8" i="31"/>
  <c r="A7" i="31"/>
  <c r="U5" i="31"/>
  <c r="A4" i="31"/>
  <c r="U11" i="30"/>
  <c r="A11" i="30"/>
  <c r="U14" i="30"/>
  <c r="A6" i="30"/>
  <c r="U12" i="30"/>
  <c r="A7" i="30"/>
  <c r="A18" i="30" s="1"/>
  <c r="H18" i="2" s="1"/>
  <c r="U7" i="30"/>
  <c r="U13" i="30"/>
  <c r="U8" i="30"/>
  <c r="A8" i="30"/>
  <c r="U9" i="30"/>
  <c r="U10" i="30"/>
  <c r="A9" i="30"/>
  <c r="A5" i="29"/>
  <c r="A12" i="29"/>
  <c r="A11" i="29"/>
  <c r="A6" i="29"/>
  <c r="U7" i="29"/>
  <c r="A7" i="29"/>
  <c r="U8" i="29"/>
  <c r="U10" i="29"/>
  <c r="A9" i="29"/>
  <c r="A8" i="29"/>
  <c r="U9" i="29"/>
  <c r="U11" i="29"/>
  <c r="A10" i="29"/>
  <c r="U14" i="29"/>
  <c r="A14" i="29"/>
  <c r="U12" i="29"/>
  <c r="A7" i="28"/>
  <c r="A11" i="28"/>
  <c r="A9" i="28"/>
  <c r="A8" i="28"/>
  <c r="U9" i="28"/>
  <c r="A14" i="28"/>
  <c r="U14" i="28"/>
  <c r="U12" i="27"/>
  <c r="A12" i="27"/>
  <c r="A11" i="27"/>
  <c r="U4" i="27"/>
  <c r="A3" i="27"/>
  <c r="U11" i="27"/>
  <c r="A10" i="27"/>
  <c r="U10" i="27"/>
  <c r="A9" i="27"/>
  <c r="U8" i="27"/>
  <c r="A7" i="27"/>
  <c r="A14" i="27"/>
  <c r="U14" i="27"/>
  <c r="U5" i="27"/>
  <c r="U13" i="27"/>
  <c r="A8" i="27"/>
  <c r="U9" i="27"/>
  <c r="A6" i="27"/>
  <c r="U7" i="27"/>
  <c r="A5" i="27"/>
  <c r="U6" i="27"/>
  <c r="A4" i="27"/>
  <c r="U9" i="26"/>
  <c r="A7" i="26"/>
  <c r="A4" i="26"/>
  <c r="A18" i="26" s="1"/>
  <c r="D18" i="2" s="1"/>
  <c r="U5" i="26"/>
  <c r="A5" i="26"/>
  <c r="U10" i="26"/>
  <c r="A9" i="26"/>
  <c r="U12" i="26"/>
  <c r="A12" i="26"/>
  <c r="A11" i="26"/>
  <c r="U11" i="26"/>
  <c r="T13" i="3"/>
  <c r="Q14" i="3" s="1"/>
  <c r="A18" i="29" l="1"/>
  <c r="G18" i="2" s="1"/>
  <c r="A18" i="33"/>
  <c r="K18" i="2" s="1"/>
  <c r="A18" i="35"/>
  <c r="M18" i="2" s="1"/>
  <c r="A18" i="27"/>
  <c r="E18" i="2" s="1"/>
  <c r="A18" i="36"/>
  <c r="N18" i="2" s="1"/>
  <c r="A18" i="37"/>
  <c r="O18" i="2" s="1"/>
  <c r="A18" i="32"/>
  <c r="J18" i="2" s="1"/>
  <c r="A18" i="28"/>
  <c r="F18" i="2" s="1"/>
  <c r="S16" i="3"/>
  <c r="R16" i="3"/>
  <c r="Q16" i="3"/>
  <c r="Q15" i="3"/>
  <c r="W6" i="33"/>
  <c r="W8" i="44"/>
  <c r="W11" i="45"/>
  <c r="W8" i="33"/>
  <c r="W11" i="33"/>
  <c r="W10" i="45"/>
  <c r="W3" i="33"/>
  <c r="W12" i="30"/>
  <c r="W9" i="29"/>
  <c r="W15" i="45"/>
  <c r="W13" i="44"/>
  <c r="W2" i="26"/>
  <c r="W10" i="30"/>
  <c r="W2" i="37"/>
  <c r="W4" i="45"/>
  <c r="W6" i="30"/>
  <c r="W12" i="29"/>
  <c r="W5" i="29"/>
  <c r="W3" i="37"/>
  <c r="W3" i="45"/>
  <c r="W2" i="33"/>
  <c r="W7" i="26"/>
  <c r="W3" i="34"/>
  <c r="W9" i="45"/>
  <c r="W12" i="34"/>
  <c r="W13" i="32"/>
  <c r="W13" i="45"/>
  <c r="W8" i="28"/>
  <c r="W2" i="29"/>
  <c r="W2" i="30"/>
  <c r="W8" i="30"/>
  <c r="W13" i="30"/>
  <c r="W9" i="30"/>
  <c r="C18" i="33"/>
  <c r="W6" i="34"/>
  <c r="W6" i="37"/>
  <c r="C18" i="45"/>
  <c r="W9" i="44"/>
  <c r="W5" i="33"/>
  <c r="W11" i="30"/>
  <c r="W5" i="37"/>
  <c r="W11" i="29"/>
  <c r="W11" i="34"/>
  <c r="W10" i="29"/>
  <c r="W3" i="44"/>
  <c r="W10" i="44"/>
  <c r="W15" i="44"/>
  <c r="W14" i="29"/>
  <c r="W6" i="44"/>
  <c r="W16" i="44"/>
  <c r="W2" i="45"/>
  <c r="W14" i="30"/>
  <c r="W3" i="29"/>
  <c r="W11" i="26"/>
  <c r="W4" i="44"/>
  <c r="W7" i="30"/>
  <c r="W4" i="34"/>
  <c r="W14" i="34"/>
  <c r="W7" i="29"/>
  <c r="W12" i="32"/>
  <c r="W5" i="45"/>
  <c r="W6" i="45"/>
  <c r="W13" i="29"/>
  <c r="C18" i="29"/>
  <c r="W5" i="44"/>
  <c r="W2" i="44"/>
  <c r="W10" i="26"/>
  <c r="W14" i="44"/>
  <c r="W12" i="33"/>
  <c r="W3" i="26"/>
  <c r="W4" i="26"/>
  <c r="W6" i="26"/>
  <c r="W9" i="33"/>
  <c r="W16" i="45"/>
  <c r="C18" i="30"/>
  <c r="W12" i="45"/>
  <c r="W10" i="33"/>
  <c r="W8" i="29"/>
  <c r="W8" i="45"/>
  <c r="W9" i="26"/>
  <c r="W13" i="26"/>
  <c r="W9" i="34"/>
  <c r="W14" i="33"/>
  <c r="W8" i="26"/>
  <c r="C18" i="44"/>
  <c r="W12" i="26"/>
  <c r="W6" i="29"/>
  <c r="W7" i="37"/>
  <c r="W5" i="34"/>
  <c r="W7" i="33"/>
  <c r="C18" i="34"/>
  <c r="W7" i="44"/>
  <c r="W8" i="34"/>
  <c r="C18" i="26"/>
  <c r="W3" i="30"/>
  <c r="W13" i="34"/>
  <c r="W4" i="30"/>
  <c r="W11" i="37"/>
  <c r="W4" i="33"/>
  <c r="W13" i="33"/>
  <c r="W10" i="34"/>
  <c r="W12" i="44"/>
  <c r="W11" i="44"/>
  <c r="W2" i="34"/>
  <c r="W7" i="45"/>
  <c r="W14" i="45"/>
  <c r="W7" i="34"/>
  <c r="W4" i="29"/>
  <c r="W14" i="26"/>
  <c r="W5" i="30"/>
  <c r="G19" i="2" l="1"/>
  <c r="X16" i="45"/>
  <c r="X15" i="45"/>
  <c r="X15" i="44"/>
  <c r="X16" i="44"/>
  <c r="Q19" i="2"/>
  <c r="P19" i="2"/>
  <c r="X11" i="45"/>
  <c r="X3" i="45"/>
  <c r="X2" i="45"/>
  <c r="X8" i="45"/>
  <c r="X12" i="45"/>
  <c r="X6" i="45"/>
  <c r="X14" i="45"/>
  <c r="X9" i="45"/>
  <c r="X4" i="45"/>
  <c r="X7" i="45"/>
  <c r="X13" i="45"/>
  <c r="X10" i="45"/>
  <c r="X5" i="45"/>
  <c r="X5" i="44"/>
  <c r="X6" i="44"/>
  <c r="X14" i="44"/>
  <c r="X2" i="44"/>
  <c r="X12" i="44"/>
  <c r="X9" i="44"/>
  <c r="X3" i="44"/>
  <c r="X4" i="44"/>
  <c r="X7" i="44"/>
  <c r="X11" i="44"/>
  <c r="X8" i="44"/>
  <c r="X13" i="44"/>
  <c r="X10" i="44"/>
  <c r="L19" i="2"/>
  <c r="K19" i="2"/>
  <c r="H19" i="2"/>
  <c r="X7" i="37"/>
  <c r="X6" i="37"/>
  <c r="X11" i="37"/>
  <c r="X2" i="37"/>
  <c r="X3" i="37"/>
  <c r="X5" i="37"/>
  <c r="X2" i="34"/>
  <c r="X7" i="34"/>
  <c r="X3" i="34"/>
  <c r="X12" i="34"/>
  <c r="X8" i="34"/>
  <c r="X9" i="34"/>
  <c r="X4" i="34"/>
  <c r="X13" i="34"/>
  <c r="X14" i="34"/>
  <c r="X11" i="34"/>
  <c r="X10" i="34"/>
  <c r="X5" i="34"/>
  <c r="X6" i="34"/>
  <c r="X10" i="33"/>
  <c r="X5" i="33"/>
  <c r="X8" i="33"/>
  <c r="X11" i="33"/>
  <c r="X2" i="33"/>
  <c r="X7" i="33"/>
  <c r="X6" i="33"/>
  <c r="X9" i="33"/>
  <c r="X4" i="33"/>
  <c r="X12" i="33"/>
  <c r="X3" i="33"/>
  <c r="X13" i="33"/>
  <c r="X14" i="33"/>
  <c r="X13" i="32"/>
  <c r="X12" i="32"/>
  <c r="X13" i="30"/>
  <c r="X11" i="30"/>
  <c r="X2" i="30"/>
  <c r="X8" i="30"/>
  <c r="X14" i="30"/>
  <c r="X7" i="30"/>
  <c r="X12" i="30"/>
  <c r="X5" i="30"/>
  <c r="X6" i="30"/>
  <c r="X3" i="30"/>
  <c r="X9" i="30"/>
  <c r="X4" i="30"/>
  <c r="X10" i="30"/>
  <c r="X11" i="29"/>
  <c r="X5" i="29"/>
  <c r="X7" i="29"/>
  <c r="X8" i="29"/>
  <c r="X3" i="29"/>
  <c r="X2" i="29"/>
  <c r="X6" i="29"/>
  <c r="X9" i="29"/>
  <c r="X10" i="29"/>
  <c r="X12" i="29"/>
  <c r="X13" i="29"/>
  <c r="X14" i="29"/>
  <c r="X4" i="29"/>
  <c r="X8" i="28"/>
  <c r="D19" i="2"/>
  <c r="X7" i="26"/>
  <c r="X14" i="26"/>
  <c r="X13" i="26"/>
  <c r="X12" i="26"/>
  <c r="X4" i="26"/>
  <c r="X9" i="26"/>
  <c r="X11" i="26"/>
  <c r="X6" i="26"/>
  <c r="X10" i="26"/>
  <c r="X3" i="26"/>
  <c r="X8" i="26"/>
  <c r="X2" i="26"/>
  <c r="W12" i="37"/>
  <c r="W14" i="32"/>
  <c r="W9" i="35"/>
  <c r="W8" i="37"/>
  <c r="W9" i="31"/>
  <c r="W9" i="37"/>
  <c r="W9" i="27"/>
  <c r="W2" i="28"/>
  <c r="W14" i="36"/>
  <c r="W11" i="27"/>
  <c r="W8" i="35"/>
  <c r="W6" i="35"/>
  <c r="W15" i="34"/>
  <c r="W7" i="28"/>
  <c r="W3" i="32"/>
  <c r="C18" i="35"/>
  <c r="C18" i="36"/>
  <c r="W10" i="28"/>
  <c r="W8" i="27"/>
  <c r="W3" i="27"/>
  <c r="W15" i="36"/>
  <c r="W16" i="32"/>
  <c r="W4" i="27"/>
  <c r="W16" i="34"/>
  <c r="W9" i="36"/>
  <c r="W14" i="28"/>
  <c r="C18" i="27"/>
  <c r="W4" i="28"/>
  <c r="W4" i="36"/>
  <c r="W5" i="31"/>
  <c r="W12" i="31"/>
  <c r="W16" i="26"/>
  <c r="W7" i="27"/>
  <c r="W16" i="27"/>
  <c r="W14" i="27"/>
  <c r="W10" i="37"/>
  <c r="C18" i="31"/>
  <c r="W14" i="35"/>
  <c r="W15" i="27"/>
  <c r="W10" i="27"/>
  <c r="W8" i="31"/>
  <c r="W15" i="35"/>
  <c r="W6" i="28"/>
  <c r="W16" i="36"/>
  <c r="W6" i="36"/>
  <c r="W14" i="31"/>
  <c r="W15" i="33"/>
  <c r="W8" i="32"/>
  <c r="W2" i="36"/>
  <c r="W15" i="28"/>
  <c r="W2" i="32"/>
  <c r="W4" i="37"/>
  <c r="W15" i="26"/>
  <c r="W3" i="36"/>
  <c r="W5" i="36"/>
  <c r="W13" i="31"/>
  <c r="W13" i="28"/>
  <c r="W5" i="32"/>
  <c r="W13" i="27"/>
  <c r="W16" i="35"/>
  <c r="W13" i="37"/>
  <c r="W10" i="36"/>
  <c r="W15" i="37"/>
  <c r="W7" i="35"/>
  <c r="W3" i="31"/>
  <c r="C18" i="37"/>
  <c r="W9" i="32"/>
  <c r="W3" i="35"/>
  <c r="W12" i="35"/>
  <c r="C18" i="32"/>
  <c r="W15" i="32"/>
  <c r="C18" i="28"/>
  <c r="W13" i="35"/>
  <c r="W16" i="30"/>
  <c r="W10" i="35"/>
  <c r="W2" i="35"/>
  <c r="W10" i="32"/>
  <c r="W11" i="32"/>
  <c r="W5" i="28"/>
  <c r="W4" i="31"/>
  <c r="W14" i="37"/>
  <c r="W9" i="28"/>
  <c r="W13" i="36"/>
  <c r="W15" i="30"/>
  <c r="W16" i="33"/>
  <c r="W15" i="31"/>
  <c r="W16" i="28"/>
  <c r="W16" i="37"/>
  <c r="W6" i="32"/>
  <c r="W10" i="31"/>
  <c r="W12" i="27"/>
  <c r="W3" i="28"/>
  <c r="W15" i="29"/>
  <c r="W7" i="32"/>
  <c r="W4" i="32"/>
  <c r="W16" i="31"/>
  <c r="W5" i="26"/>
  <c r="W16" i="29"/>
  <c r="W11" i="35"/>
  <c r="W2" i="31"/>
  <c r="W11" i="28"/>
  <c r="W12" i="28"/>
  <c r="W7" i="36"/>
  <c r="X13" i="37" l="1"/>
  <c r="X14" i="37"/>
  <c r="X7" i="32"/>
  <c r="X7" i="28"/>
  <c r="X2" i="32"/>
  <c r="X10" i="32"/>
  <c r="X9" i="32"/>
  <c r="X14" i="32"/>
  <c r="X5" i="28"/>
  <c r="F19" i="2"/>
  <c r="X9" i="28"/>
  <c r="X8" i="32"/>
  <c r="X9" i="37"/>
  <c r="X11" i="28"/>
  <c r="X10" i="37"/>
  <c r="X3" i="32"/>
  <c r="X11" i="32"/>
  <c r="J19" i="2"/>
  <c r="X6" i="28"/>
  <c r="X13" i="28"/>
  <c r="X10" i="28"/>
  <c r="X4" i="32"/>
  <c r="X12" i="28"/>
  <c r="X4" i="28"/>
  <c r="O19" i="2"/>
  <c r="X14" i="28"/>
  <c r="X6" i="32"/>
  <c r="X12" i="37"/>
  <c r="X8" i="37"/>
  <c r="X5" i="32"/>
  <c r="X4" i="37"/>
  <c r="X3" i="28"/>
  <c r="X2" i="28"/>
  <c r="Y15" i="45"/>
  <c r="AA15" i="45" s="1"/>
  <c r="Y16" i="45"/>
  <c r="AA16" i="45" s="1"/>
  <c r="Y15" i="44"/>
  <c r="AA15" i="44" s="1"/>
  <c r="Y16" i="44"/>
  <c r="AA16" i="44" s="1"/>
  <c r="X15" i="37"/>
  <c r="X16" i="37"/>
  <c r="X15" i="36"/>
  <c r="X16" i="36"/>
  <c r="X15" i="35"/>
  <c r="X16" i="35"/>
  <c r="X15" i="34"/>
  <c r="Y15" i="34" s="1"/>
  <c r="AA15" i="34" s="1"/>
  <c r="X16" i="34"/>
  <c r="X16" i="33"/>
  <c r="X15" i="33"/>
  <c r="Y15" i="33" s="1"/>
  <c r="AA15" i="33" s="1"/>
  <c r="X15" i="32"/>
  <c r="X16" i="32"/>
  <c r="X15" i="31"/>
  <c r="X16" i="31"/>
  <c r="X15" i="30"/>
  <c r="Y15" i="30" s="1"/>
  <c r="AA15" i="30" s="1"/>
  <c r="X16" i="30"/>
  <c r="X16" i="29"/>
  <c r="X15" i="29"/>
  <c r="Y15" i="29" s="1"/>
  <c r="AA15" i="29" s="1"/>
  <c r="X15" i="28"/>
  <c r="X16" i="28"/>
  <c r="X16" i="27"/>
  <c r="X15" i="27"/>
  <c r="X15" i="26"/>
  <c r="X16" i="26"/>
  <c r="X5" i="26"/>
  <c r="Y14" i="26" s="1"/>
  <c r="AA14" i="26" s="1"/>
  <c r="Y14" i="45"/>
  <c r="AA14" i="45" s="1"/>
  <c r="Y13" i="45"/>
  <c r="AA13" i="45" s="1"/>
  <c r="Y6" i="45"/>
  <c r="AA6" i="45" s="1"/>
  <c r="Y5" i="45"/>
  <c r="AA5" i="45" s="1"/>
  <c r="Y7" i="45"/>
  <c r="AA7" i="45" s="1"/>
  <c r="Y11" i="45"/>
  <c r="AA11" i="45" s="1"/>
  <c r="Y8" i="45"/>
  <c r="AA8" i="45" s="1"/>
  <c r="Y3" i="45"/>
  <c r="AA3" i="45" s="1"/>
  <c r="Y2" i="45"/>
  <c r="AA2" i="45" s="1"/>
  <c r="Y4" i="45"/>
  <c r="AA4" i="45" s="1"/>
  <c r="Y10" i="45"/>
  <c r="AA10" i="45" s="1"/>
  <c r="Y9" i="45"/>
  <c r="AA9" i="45" s="1"/>
  <c r="Y12" i="45"/>
  <c r="AA12" i="45" s="1"/>
  <c r="Y14" i="44"/>
  <c r="AA14" i="44" s="1"/>
  <c r="Y13" i="44"/>
  <c r="AA13" i="44" s="1"/>
  <c r="Y6" i="44"/>
  <c r="AA6" i="44" s="1"/>
  <c r="Y5" i="44"/>
  <c r="AA5" i="44" s="1"/>
  <c r="Y9" i="44"/>
  <c r="AA9" i="44" s="1"/>
  <c r="Y11" i="44"/>
  <c r="AA11" i="44" s="1"/>
  <c r="Y8" i="44"/>
  <c r="AA8" i="44" s="1"/>
  <c r="Y3" i="44"/>
  <c r="AA3" i="44" s="1"/>
  <c r="Y2" i="44"/>
  <c r="AA2" i="44" s="1"/>
  <c r="Y10" i="44"/>
  <c r="AA10" i="44" s="1"/>
  <c r="Y12" i="44"/>
  <c r="AA12" i="44" s="1"/>
  <c r="Y7" i="44"/>
  <c r="AA7" i="44" s="1"/>
  <c r="Y4" i="44"/>
  <c r="AA4" i="44" s="1"/>
  <c r="N19" i="2"/>
  <c r="M19" i="2"/>
  <c r="I19" i="2"/>
  <c r="Y3" i="37"/>
  <c r="AA3" i="37" s="1"/>
  <c r="Y2" i="37"/>
  <c r="AA2" i="37" s="1"/>
  <c r="X3" i="36"/>
  <c r="X14" i="36"/>
  <c r="X9" i="36"/>
  <c r="X7" i="36"/>
  <c r="X6" i="36"/>
  <c r="X10" i="36"/>
  <c r="X13" i="36"/>
  <c r="X4" i="36"/>
  <c r="X2" i="36"/>
  <c r="X5" i="36"/>
  <c r="X10" i="35"/>
  <c r="X13" i="35"/>
  <c r="X6" i="35"/>
  <c r="X8" i="35"/>
  <c r="X14" i="35"/>
  <c r="X7" i="35"/>
  <c r="X9" i="35"/>
  <c r="X2" i="35"/>
  <c r="X12" i="35"/>
  <c r="X11" i="35"/>
  <c r="X3" i="35"/>
  <c r="Y14" i="34"/>
  <c r="AA14" i="34" s="1"/>
  <c r="Y13" i="34"/>
  <c r="AA13" i="34" s="1"/>
  <c r="Y6" i="34"/>
  <c r="AA6" i="34" s="1"/>
  <c r="Y5" i="34"/>
  <c r="AA5" i="34" s="1"/>
  <c r="Y4" i="34"/>
  <c r="AA4" i="34" s="1"/>
  <c r="Y11" i="34"/>
  <c r="AA11" i="34" s="1"/>
  <c r="Y8" i="34"/>
  <c r="AA8" i="34" s="1"/>
  <c r="Y3" i="34"/>
  <c r="AA3" i="34" s="1"/>
  <c r="Y2" i="34"/>
  <c r="AA2" i="34" s="1"/>
  <c r="Y12" i="34"/>
  <c r="AA12" i="34" s="1"/>
  <c r="Y7" i="34"/>
  <c r="AA7" i="34" s="1"/>
  <c r="Y10" i="34"/>
  <c r="AA10" i="34" s="1"/>
  <c r="Y9" i="34"/>
  <c r="AA9" i="34" s="1"/>
  <c r="Y14" i="33"/>
  <c r="AA14" i="33" s="1"/>
  <c r="Y13" i="33"/>
  <c r="AA13" i="33" s="1"/>
  <c r="Y6" i="33"/>
  <c r="AA6" i="33" s="1"/>
  <c r="Y5" i="33"/>
  <c r="AA5" i="33" s="1"/>
  <c r="Y11" i="33"/>
  <c r="AA11" i="33" s="1"/>
  <c r="Y8" i="33"/>
  <c r="AA8" i="33" s="1"/>
  <c r="Y3" i="33"/>
  <c r="AA3" i="33" s="1"/>
  <c r="Y2" i="33"/>
  <c r="AA2" i="33" s="1"/>
  <c r="Y4" i="33"/>
  <c r="AA4" i="33" s="1"/>
  <c r="Y10" i="33"/>
  <c r="AA10" i="33" s="1"/>
  <c r="Y9" i="33"/>
  <c r="AA9" i="33" s="1"/>
  <c r="Y12" i="33"/>
  <c r="AA12" i="33" s="1"/>
  <c r="Y7" i="33"/>
  <c r="AA7" i="33" s="1"/>
  <c r="X4" i="31"/>
  <c r="X14" i="31"/>
  <c r="X9" i="31"/>
  <c r="X3" i="31"/>
  <c r="X10" i="31"/>
  <c r="X2" i="31"/>
  <c r="X5" i="31"/>
  <c r="X12" i="31"/>
  <c r="X13" i="31"/>
  <c r="X8" i="31"/>
  <c r="Y14" i="30"/>
  <c r="AA14" i="30" s="1"/>
  <c r="Y13" i="30"/>
  <c r="AA13" i="30" s="1"/>
  <c r="Y6" i="30"/>
  <c r="AA6" i="30" s="1"/>
  <c r="Y5" i="30"/>
  <c r="AA5" i="30" s="1"/>
  <c r="Y11" i="30"/>
  <c r="AA11" i="30" s="1"/>
  <c r="Y8" i="30"/>
  <c r="AA8" i="30" s="1"/>
  <c r="Y3" i="30"/>
  <c r="AA3" i="30" s="1"/>
  <c r="Y2" i="30"/>
  <c r="AA2" i="30" s="1"/>
  <c r="Y7" i="30"/>
  <c r="AA7" i="30" s="1"/>
  <c r="Y4" i="30"/>
  <c r="AA4" i="30" s="1"/>
  <c r="Y10" i="30"/>
  <c r="AA10" i="30" s="1"/>
  <c r="Y9" i="30"/>
  <c r="AA9" i="30" s="1"/>
  <c r="Y12" i="30"/>
  <c r="AA12" i="30" s="1"/>
  <c r="Y14" i="29"/>
  <c r="AA14" i="29" s="1"/>
  <c r="Y13" i="29"/>
  <c r="AA13" i="29" s="1"/>
  <c r="Y6" i="29"/>
  <c r="AA6" i="29" s="1"/>
  <c r="Y5" i="29"/>
  <c r="AA5" i="29" s="1"/>
  <c r="Y12" i="29"/>
  <c r="AA12" i="29" s="1"/>
  <c r="Y4" i="29"/>
  <c r="AA4" i="29" s="1"/>
  <c r="Y11" i="29"/>
  <c r="AA11" i="29" s="1"/>
  <c r="Y8" i="29"/>
  <c r="AA8" i="29" s="1"/>
  <c r="Y3" i="29"/>
  <c r="AA3" i="29" s="1"/>
  <c r="Y2" i="29"/>
  <c r="AA2" i="29" s="1"/>
  <c r="Y7" i="29"/>
  <c r="AA7" i="29" s="1"/>
  <c r="Y10" i="29"/>
  <c r="AA10" i="29" s="1"/>
  <c r="Y9" i="29"/>
  <c r="AA9" i="29" s="1"/>
  <c r="Y2" i="28"/>
  <c r="AA2" i="28" s="1"/>
  <c r="E19" i="2"/>
  <c r="X9" i="27"/>
  <c r="X4" i="27"/>
  <c r="X8" i="27"/>
  <c r="X12" i="27"/>
  <c r="X10" i="27"/>
  <c r="X7" i="27"/>
  <c r="X3" i="27"/>
  <c r="X14" i="27"/>
  <c r="X11" i="27"/>
  <c r="X13" i="27"/>
  <c r="Y3" i="26"/>
  <c r="Y4" i="26"/>
  <c r="AA4" i="26" s="1"/>
  <c r="Y2" i="26"/>
  <c r="AA2" i="26" s="1"/>
  <c r="W5" i="35"/>
  <c r="W5" i="27"/>
  <c r="W6" i="31"/>
  <c r="W2" i="27"/>
  <c r="Q20" i="2"/>
  <c r="L20" i="2"/>
  <c r="W12" i="36"/>
  <c r="W8" i="36"/>
  <c r="P20" i="2"/>
  <c r="W4" i="35"/>
  <c r="G20" i="2"/>
  <c r="H20" i="2"/>
  <c r="W7" i="31"/>
  <c r="W11" i="36"/>
  <c r="W6" i="27"/>
  <c r="W11" i="31"/>
  <c r="K20" i="2"/>
  <c r="G21" i="2" l="1"/>
  <c r="Y11" i="37"/>
  <c r="AA11" i="37" s="1"/>
  <c r="Y3" i="32"/>
  <c r="AA3" i="32" s="1"/>
  <c r="Y12" i="28"/>
  <c r="AA12" i="28" s="1"/>
  <c r="Y11" i="32"/>
  <c r="AA11" i="32" s="1"/>
  <c r="Y12" i="37"/>
  <c r="AA12" i="37" s="1"/>
  <c r="Y2" i="32"/>
  <c r="AA2" i="32" s="1"/>
  <c r="Y10" i="28"/>
  <c r="AA10" i="28" s="1"/>
  <c r="Y15" i="28"/>
  <c r="AA15" i="28" s="1"/>
  <c r="Y15" i="32"/>
  <c r="AA15" i="32" s="1"/>
  <c r="Y14" i="28"/>
  <c r="AA14" i="28" s="1"/>
  <c r="Y9" i="32"/>
  <c r="AA9" i="32" s="1"/>
  <c r="Y15" i="37"/>
  <c r="AA15" i="37" s="1"/>
  <c r="Y6" i="37"/>
  <c r="AA6" i="37" s="1"/>
  <c r="Y13" i="32"/>
  <c r="AA13" i="32" s="1"/>
  <c r="Y4" i="37"/>
  <c r="AA4" i="37" s="1"/>
  <c r="Y10" i="37"/>
  <c r="AA10" i="37" s="1"/>
  <c r="Y5" i="37"/>
  <c r="AA5" i="37" s="1"/>
  <c r="Y7" i="37"/>
  <c r="AA7" i="37" s="1"/>
  <c r="Y14" i="37"/>
  <c r="AA14" i="37" s="1"/>
  <c r="Y14" i="32"/>
  <c r="AA14" i="32" s="1"/>
  <c r="Y13" i="37"/>
  <c r="AA13" i="37" s="1"/>
  <c r="Y9" i="28"/>
  <c r="AA9" i="28" s="1"/>
  <c r="Y7" i="32"/>
  <c r="AA7" i="32" s="1"/>
  <c r="Y9" i="37"/>
  <c r="AA9" i="37" s="1"/>
  <c r="Y7" i="28"/>
  <c r="AA7" i="28" s="1"/>
  <c r="Y3" i="28"/>
  <c r="AA3" i="28" s="1"/>
  <c r="Y4" i="28"/>
  <c r="AA4" i="28" s="1"/>
  <c r="Y6" i="28"/>
  <c r="AA6" i="28" s="1"/>
  <c r="Y4" i="32"/>
  <c r="AA4" i="32" s="1"/>
  <c r="Y10" i="32"/>
  <c r="AA10" i="32" s="1"/>
  <c r="Y12" i="32"/>
  <c r="AA12" i="32" s="1"/>
  <c r="Y13" i="28"/>
  <c r="AA13" i="28" s="1"/>
  <c r="Y5" i="32"/>
  <c r="AA5" i="32" s="1"/>
  <c r="Y6" i="32"/>
  <c r="AA6" i="32" s="1"/>
  <c r="Y8" i="37"/>
  <c r="AA8" i="37" s="1"/>
  <c r="Y11" i="28"/>
  <c r="AA11" i="28" s="1"/>
  <c r="Y5" i="28"/>
  <c r="AA5" i="28" s="1"/>
  <c r="Y8" i="28"/>
  <c r="AA8" i="28" s="1"/>
  <c r="Y8" i="32"/>
  <c r="AA8" i="32" s="1"/>
  <c r="Y16" i="37"/>
  <c r="AA16" i="37" s="1"/>
  <c r="Y16" i="34"/>
  <c r="AA16" i="34" s="1"/>
  <c r="Y16" i="30"/>
  <c r="AA16" i="30" s="1"/>
  <c r="Y16" i="32"/>
  <c r="AA16" i="32" s="1"/>
  <c r="Y16" i="33"/>
  <c r="AA16" i="33" s="1"/>
  <c r="Y16" i="29"/>
  <c r="AA16" i="29" s="1"/>
  <c r="Y16" i="28"/>
  <c r="AA16" i="28" s="1"/>
  <c r="Y16" i="26"/>
  <c r="AA16" i="26" s="1"/>
  <c r="Y15" i="26"/>
  <c r="AA15" i="26" s="1"/>
  <c r="Y9" i="26"/>
  <c r="AA9" i="26" s="1"/>
  <c r="Y7" i="26"/>
  <c r="AA7" i="26" s="1"/>
  <c r="Y10" i="26"/>
  <c r="AA10" i="26" s="1"/>
  <c r="X12" i="36"/>
  <c r="X6" i="31"/>
  <c r="X6" i="27"/>
  <c r="X5" i="35"/>
  <c r="X2" i="27"/>
  <c r="X11" i="36"/>
  <c r="X11" i="31"/>
  <c r="X5" i="27"/>
  <c r="X7" i="31"/>
  <c r="X4" i="35"/>
  <c r="X8" i="36"/>
  <c r="Y9" i="36" s="1"/>
  <c r="AA9" i="36" s="1"/>
  <c r="Y5" i="26"/>
  <c r="AA5" i="26" s="1"/>
  <c r="Y6" i="26"/>
  <c r="AA6" i="26" s="1"/>
  <c r="Y8" i="26"/>
  <c r="AA8" i="26" s="1"/>
  <c r="Y13" i="26"/>
  <c r="AA13" i="26" s="1"/>
  <c r="Y12" i="26"/>
  <c r="AA12" i="26" s="1"/>
  <c r="Y11" i="26"/>
  <c r="AA11" i="26" s="1"/>
  <c r="P21" i="2"/>
  <c r="Q21" i="2"/>
  <c r="K21" i="2"/>
  <c r="L21" i="2"/>
  <c r="Y6" i="36"/>
  <c r="AA6" i="36" s="1"/>
  <c r="Y5" i="36"/>
  <c r="AA5" i="36" s="1"/>
  <c r="Y4" i="36"/>
  <c r="AA4" i="36" s="1"/>
  <c r="Y3" i="36"/>
  <c r="AA3" i="36" s="1"/>
  <c r="Y2" i="36"/>
  <c r="AA2" i="36" s="1"/>
  <c r="Y7" i="36"/>
  <c r="AA7" i="36" s="1"/>
  <c r="Y3" i="35"/>
  <c r="AA3" i="35" s="1"/>
  <c r="Y2" i="35"/>
  <c r="AA2" i="35" s="1"/>
  <c r="Y5" i="31"/>
  <c r="AA5" i="31" s="1"/>
  <c r="Y4" i="31"/>
  <c r="AA4" i="31" s="1"/>
  <c r="Y3" i="31"/>
  <c r="AA3" i="31" s="1"/>
  <c r="Y2" i="31"/>
  <c r="AA2" i="31" s="1"/>
  <c r="AA3" i="26"/>
  <c r="T2" i="3"/>
  <c r="Z12" i="3"/>
  <c r="Z11" i="3"/>
  <c r="Z10" i="3"/>
  <c r="Z9" i="3"/>
  <c r="Z8" i="3"/>
  <c r="Z7" i="3"/>
  <c r="Z6" i="3"/>
  <c r="Z5" i="3"/>
  <c r="Z4" i="3"/>
  <c r="Z3" i="3"/>
  <c r="Z2" i="3"/>
  <c r="N20" i="2"/>
  <c r="D20" i="2"/>
  <c r="O20" i="2"/>
  <c r="F20" i="2"/>
  <c r="J20" i="2"/>
  <c r="Y8" i="36" l="1"/>
  <c r="AA8" i="36" s="1"/>
  <c r="Y10" i="36"/>
  <c r="AA10" i="36" s="1"/>
  <c r="O21" i="2"/>
  <c r="J21" i="2"/>
  <c r="Y15" i="35"/>
  <c r="AA15" i="35" s="1"/>
  <c r="Y16" i="36"/>
  <c r="AA16" i="36" s="1"/>
  <c r="Y15" i="36"/>
  <c r="AA15" i="36" s="1"/>
  <c r="Y16" i="35"/>
  <c r="AA16" i="35" s="1"/>
  <c r="Y15" i="31"/>
  <c r="AA15" i="31" s="1"/>
  <c r="Y16" i="31"/>
  <c r="AA16" i="31" s="1"/>
  <c r="Y6" i="35"/>
  <c r="AA6" i="35" s="1"/>
  <c r="Y14" i="31"/>
  <c r="AA14" i="31" s="1"/>
  <c r="Y5" i="27"/>
  <c r="AA5" i="27" s="1"/>
  <c r="Y15" i="27"/>
  <c r="AA15" i="27" s="1"/>
  <c r="Y16" i="27"/>
  <c r="AA16" i="27" s="1"/>
  <c r="Y12" i="27"/>
  <c r="AA12" i="27" s="1"/>
  <c r="Y9" i="27"/>
  <c r="AA9" i="27" s="1"/>
  <c r="Y14" i="36"/>
  <c r="AA14" i="36" s="1"/>
  <c r="Y13" i="31"/>
  <c r="AA13" i="31" s="1"/>
  <c r="Y6" i="27"/>
  <c r="AA6" i="27" s="1"/>
  <c r="Y8" i="35"/>
  <c r="AA8" i="35" s="1"/>
  <c r="Y14" i="27"/>
  <c r="AA14" i="27" s="1"/>
  <c r="Y9" i="35"/>
  <c r="AA9" i="35" s="1"/>
  <c r="Y13" i="35"/>
  <c r="AA13" i="35" s="1"/>
  <c r="Y8" i="27"/>
  <c r="AA8" i="27" s="1"/>
  <c r="Y9" i="31"/>
  <c r="AA9" i="31" s="1"/>
  <c r="Y12" i="31"/>
  <c r="AA12" i="31" s="1"/>
  <c r="Y11" i="27"/>
  <c r="AA11" i="27" s="1"/>
  <c r="Y10" i="31"/>
  <c r="AA10" i="31" s="1"/>
  <c r="Y8" i="31"/>
  <c r="AA8" i="31" s="1"/>
  <c r="Y12" i="35"/>
  <c r="AA12" i="35" s="1"/>
  <c r="Y10" i="35"/>
  <c r="AA10" i="35" s="1"/>
  <c r="Y11" i="35"/>
  <c r="AA11" i="35" s="1"/>
  <c r="Y14" i="35"/>
  <c r="AA14" i="35" s="1"/>
  <c r="Y11" i="36"/>
  <c r="AA11" i="36" s="1"/>
  <c r="Y13" i="36"/>
  <c r="AA13" i="36" s="1"/>
  <c r="Y10" i="27"/>
  <c r="AA10" i="27" s="1"/>
  <c r="Y2" i="27"/>
  <c r="AA2" i="27" s="1"/>
  <c r="Y13" i="27"/>
  <c r="AA13" i="27" s="1"/>
  <c r="Y7" i="31"/>
  <c r="AA7" i="31" s="1"/>
  <c r="Y11" i="31"/>
  <c r="AA11" i="31" s="1"/>
  <c r="Y6" i="31"/>
  <c r="Y4" i="35"/>
  <c r="AA4" i="35" s="1"/>
  <c r="Y5" i="35"/>
  <c r="AA5" i="35" s="1"/>
  <c r="Y12" i="36"/>
  <c r="AA12" i="36" s="1"/>
  <c r="Y7" i="27"/>
  <c r="AA7" i="27" s="1"/>
  <c r="Y4" i="27"/>
  <c r="AA4" i="27" s="1"/>
  <c r="Y3" i="27"/>
  <c r="AA3" i="27" s="1"/>
  <c r="Y7" i="35"/>
  <c r="AA7" i="35" s="1"/>
  <c r="F15" i="3"/>
  <c r="F16" i="3"/>
  <c r="N21" i="2"/>
  <c r="F13" i="3"/>
  <c r="F14" i="3"/>
  <c r="T5" i="3"/>
  <c r="T9" i="3"/>
  <c r="T12" i="3"/>
  <c r="T4" i="3"/>
  <c r="T11" i="3"/>
  <c r="F3" i="3"/>
  <c r="E3" i="3" s="1"/>
  <c r="T3" i="3"/>
  <c r="T6" i="3"/>
  <c r="T10" i="3"/>
  <c r="T7" i="3"/>
  <c r="T8" i="3"/>
  <c r="M20" i="2"/>
  <c r="E20" i="2"/>
  <c r="AA6" i="31" l="1"/>
  <c r="M21" i="2"/>
  <c r="G16" i="3"/>
  <c r="G15" i="3"/>
  <c r="P15" i="3"/>
  <c r="P16" i="3"/>
  <c r="K15" i="3"/>
  <c r="K16" i="3"/>
  <c r="M15" i="3"/>
  <c r="M16" i="3"/>
  <c r="J15" i="3"/>
  <c r="J16" i="3"/>
  <c r="H15" i="3"/>
  <c r="H16" i="3"/>
  <c r="L15" i="3"/>
  <c r="L16" i="3"/>
  <c r="N15" i="3"/>
  <c r="N16" i="3"/>
  <c r="O15" i="3"/>
  <c r="O16" i="3"/>
  <c r="I15" i="3"/>
  <c r="I16" i="3"/>
  <c r="G14" i="3"/>
  <c r="G13" i="3"/>
  <c r="O13" i="3"/>
  <c r="O14" i="3"/>
  <c r="F5" i="3"/>
  <c r="I14" i="3"/>
  <c r="I13" i="3"/>
  <c r="L14" i="3"/>
  <c r="L13" i="3"/>
  <c r="F12" i="3"/>
  <c r="P14" i="3"/>
  <c r="P13" i="3"/>
  <c r="K14" i="3"/>
  <c r="K13" i="3"/>
  <c r="F9" i="3"/>
  <c r="M14" i="3"/>
  <c r="M13" i="3"/>
  <c r="N14" i="3"/>
  <c r="N13" i="3"/>
  <c r="J14" i="3"/>
  <c r="J13" i="3"/>
  <c r="H14" i="3"/>
  <c r="H13" i="3"/>
  <c r="I6" i="3"/>
  <c r="I8" i="3"/>
  <c r="I10" i="3"/>
  <c r="O12" i="3"/>
  <c r="I12" i="3"/>
  <c r="K12" i="3"/>
  <c r="K9" i="3"/>
  <c r="K8" i="3"/>
  <c r="K10" i="3"/>
  <c r="K11" i="3"/>
  <c r="N12" i="3"/>
  <c r="N11" i="3"/>
  <c r="H7" i="3"/>
  <c r="H11" i="3"/>
  <c r="H8" i="3"/>
  <c r="H12" i="3"/>
  <c r="H9" i="3"/>
  <c r="H6" i="3"/>
  <c r="H10" i="3"/>
  <c r="H5" i="3"/>
  <c r="I11" i="3"/>
  <c r="G6" i="3"/>
  <c r="G10" i="3"/>
  <c r="G7" i="3"/>
  <c r="G11" i="3"/>
  <c r="G8" i="3"/>
  <c r="G12" i="3"/>
  <c r="G9" i="3"/>
  <c r="G5" i="3"/>
  <c r="G4" i="3"/>
  <c r="L9" i="3"/>
  <c r="L10" i="3"/>
  <c r="L11" i="3"/>
  <c r="L12" i="3"/>
  <c r="J10" i="3"/>
  <c r="J11" i="3"/>
  <c r="J8" i="3"/>
  <c r="J12" i="3"/>
  <c r="J9" i="3"/>
  <c r="J7" i="3"/>
  <c r="M10" i="3"/>
  <c r="M11" i="3"/>
  <c r="M12" i="3"/>
  <c r="I9" i="3"/>
  <c r="I7" i="3"/>
  <c r="F6" i="3"/>
  <c r="F10" i="3"/>
  <c r="F11" i="3"/>
  <c r="F4" i="3"/>
  <c r="F7" i="3"/>
  <c r="F8" i="3"/>
  <c r="I20" i="2"/>
  <c r="I21" i="2" l="1"/>
  <c r="E16" i="3"/>
  <c r="D16" i="3" s="1"/>
  <c r="U16" i="3" s="1"/>
  <c r="E15" i="3"/>
  <c r="D15" i="3" s="1"/>
  <c r="A15" i="3" s="1"/>
  <c r="E10" i="3"/>
  <c r="E13" i="3"/>
  <c r="D13" i="3" s="1"/>
  <c r="A13" i="3" s="1"/>
  <c r="E8" i="3"/>
  <c r="E6" i="3"/>
  <c r="A16" i="3"/>
  <c r="E14" i="3"/>
  <c r="D14" i="3" s="1"/>
  <c r="E4" i="3"/>
  <c r="D4" i="3" s="1"/>
  <c r="E12" i="3"/>
  <c r="E7" i="3"/>
  <c r="E5" i="3"/>
  <c r="E11" i="3"/>
  <c r="E9" i="3"/>
  <c r="D3" i="3"/>
  <c r="A14" i="3" l="1"/>
  <c r="U15" i="3"/>
  <c r="U14" i="3"/>
  <c r="A3" i="3"/>
  <c r="U4" i="3"/>
  <c r="D5" i="3" l="1"/>
  <c r="A4" i="3" s="1"/>
  <c r="H21" i="2" l="1"/>
  <c r="F21" i="2"/>
  <c r="U5" i="3"/>
  <c r="D6" i="3"/>
  <c r="A5" i="3" s="1"/>
  <c r="D7" i="3"/>
  <c r="D8" i="3"/>
  <c r="D9" i="3"/>
  <c r="D10" i="3"/>
  <c r="D11" i="3"/>
  <c r="D12" i="3"/>
  <c r="U13" i="3" s="1"/>
  <c r="A10" i="3" l="1"/>
  <c r="A6" i="3"/>
  <c r="A9" i="3"/>
  <c r="A8" i="3"/>
  <c r="A11" i="3"/>
  <c r="A12" i="3"/>
  <c r="A7" i="3"/>
  <c r="E21" i="2"/>
  <c r="U10" i="3"/>
  <c r="U6" i="3"/>
  <c r="U12" i="3"/>
  <c r="U7" i="3"/>
  <c r="U9" i="3"/>
  <c r="U11" i="3"/>
  <c r="U8" i="3"/>
  <c r="A18" i="3" l="1"/>
  <c r="C18" i="2" s="1"/>
  <c r="W13" i="3"/>
  <c r="C18" i="3"/>
  <c r="W14" i="3"/>
  <c r="W12" i="3"/>
  <c r="W16" i="3"/>
  <c r="W2" i="3"/>
  <c r="W11" i="3"/>
  <c r="W15" i="3"/>
  <c r="X15" i="3" l="1"/>
  <c r="X16" i="3"/>
  <c r="C19" i="2"/>
  <c r="X12" i="3"/>
  <c r="X13" i="3"/>
  <c r="X14" i="3"/>
  <c r="X2" i="3"/>
  <c r="X11" i="3"/>
  <c r="W4" i="3"/>
  <c r="W3" i="3"/>
  <c r="W10" i="3"/>
  <c r="W9" i="3"/>
  <c r="W5" i="3"/>
  <c r="W7" i="3"/>
  <c r="W6" i="3"/>
  <c r="W8" i="3"/>
  <c r="X9" i="3" l="1"/>
  <c r="X5" i="3"/>
  <c r="X7" i="3"/>
  <c r="X6" i="3"/>
  <c r="X10" i="3"/>
  <c r="X3" i="3"/>
  <c r="X8" i="3"/>
  <c r="X4" i="3"/>
  <c r="Y2" i="3"/>
  <c r="AA2" i="3" s="1"/>
  <c r="Y16" i="3" l="1"/>
  <c r="AA16" i="3" s="1"/>
  <c r="Y15" i="3"/>
  <c r="AA15" i="3" s="1"/>
  <c r="Y5" i="3"/>
  <c r="AA5" i="3" s="1"/>
  <c r="Y11" i="3"/>
  <c r="AA11" i="3" s="1"/>
  <c r="Y6" i="3"/>
  <c r="AA6" i="3" s="1"/>
  <c r="Y9" i="3"/>
  <c r="AA9" i="3" s="1"/>
  <c r="Y12" i="3"/>
  <c r="AA12" i="3" s="1"/>
  <c r="Y8" i="3"/>
  <c r="AA8" i="3" s="1"/>
  <c r="Y3" i="3"/>
  <c r="Y4" i="3"/>
  <c r="AA4" i="3" s="1"/>
  <c r="Y7" i="3"/>
  <c r="AA7" i="3" s="1"/>
  <c r="Y14" i="3"/>
  <c r="AA14" i="3" s="1"/>
  <c r="Y13" i="3"/>
  <c r="AA13" i="3" s="1"/>
  <c r="Y10" i="3"/>
  <c r="AA10" i="3" s="1"/>
  <c r="D21" i="2"/>
  <c r="AA3" i="3" l="1"/>
  <c r="C20" i="2"/>
  <c r="C21" i="2" l="1"/>
</calcChain>
</file>

<file path=xl/sharedStrings.xml><?xml version="1.0" encoding="utf-8"?>
<sst xmlns="http://schemas.openxmlformats.org/spreadsheetml/2006/main" count="437" uniqueCount="58">
  <si>
    <t>L</t>
  </si>
  <si>
    <t>сумма Qi</t>
  </si>
  <si>
    <t>Q1</t>
  </si>
  <si>
    <t>Q2</t>
  </si>
  <si>
    <t>Q3</t>
  </si>
  <si>
    <t>Q4</t>
  </si>
  <si>
    <t>Q5</t>
  </si>
  <si>
    <t>Q6</t>
  </si>
  <si>
    <t>Q7</t>
  </si>
  <si>
    <t>Q8</t>
  </si>
  <si>
    <t>Q9</t>
  </si>
  <si>
    <t>Q10</t>
  </si>
  <si>
    <t>N/a</t>
  </si>
  <si>
    <t>Доля рынка</t>
  </si>
  <si>
    <t>Ai=CRi</t>
  </si>
  <si>
    <t>k=r</t>
  </si>
  <si>
    <t>CR(норм)</t>
  </si>
  <si>
    <t>CR(норм)i*r</t>
  </si>
  <si>
    <t>HTn</t>
  </si>
  <si>
    <t>HТmin</t>
  </si>
  <si>
    <t>HTSVn</t>
  </si>
  <si>
    <t>CRSV</t>
  </si>
  <si>
    <t>HTSV</t>
  </si>
  <si>
    <t>N</t>
  </si>
  <si>
    <t>сорт</t>
  </si>
  <si>
    <t>BMW</t>
  </si>
  <si>
    <t>Mercedes-Benz</t>
  </si>
  <si>
    <t>Lexus</t>
  </si>
  <si>
    <t>Audi</t>
  </si>
  <si>
    <t>Volvo</t>
  </si>
  <si>
    <t>Land Rover</t>
  </si>
  <si>
    <t>Infiniti</t>
  </si>
  <si>
    <t>Cadillac</t>
  </si>
  <si>
    <t>Genesis</t>
  </si>
  <si>
    <t>Jaguar</t>
  </si>
  <si>
    <t>Q11</t>
  </si>
  <si>
    <t>Q12</t>
  </si>
  <si>
    <t>Porsche</t>
  </si>
  <si>
    <t>Mini</t>
  </si>
  <si>
    <t>Jeep</t>
  </si>
  <si>
    <t>Q13</t>
  </si>
  <si>
    <t>Q14</t>
  </si>
  <si>
    <t>How to work with the file</t>
  </si>
  <si>
    <t>This template is designed to calculate the Lind Index for the selected industry.</t>
  </si>
  <si>
    <r>
      <rPr>
        <b/>
        <sz val="14"/>
        <color theme="1"/>
        <rFont val="Calibri"/>
        <family val="2"/>
        <scheme val="minor"/>
      </rPr>
      <t>"Calculations" Sheet</t>
    </r>
    <r>
      <rPr>
        <sz val="14"/>
        <color theme="1"/>
        <rFont val="Calibri"/>
        <family val="2"/>
        <scheme val="minor"/>
      </rPr>
      <t xml:space="preserve"> (you can enter data for calculating the index for the industry for a </t>
    </r>
    <r>
      <rPr>
        <b/>
        <sz val="14"/>
        <color theme="1"/>
        <rFont val="Calibri"/>
        <family val="2"/>
        <scheme val="minor"/>
      </rPr>
      <t>period of 1 to 15 years,</t>
    </r>
    <r>
      <rPr>
        <sz val="14"/>
        <color theme="1"/>
        <rFont val="Calibri"/>
        <family val="2"/>
        <scheme val="minor"/>
      </rPr>
      <t xml:space="preserve"> the </t>
    </r>
    <r>
      <rPr>
        <b/>
        <sz val="14"/>
        <color theme="1"/>
        <rFont val="Calibri"/>
        <family val="2"/>
        <scheme val="minor"/>
      </rPr>
      <t>maximum number of companies is 15</t>
    </r>
    <r>
      <rPr>
        <sz val="14"/>
        <color theme="1"/>
        <rFont val="Calibri"/>
        <family val="2"/>
        <scheme val="minor"/>
      </rPr>
      <t>).</t>
    </r>
  </si>
  <si>
    <r>
      <t>The names of companies and their market shares by year should be entered into the</t>
    </r>
    <r>
      <rPr>
        <b/>
        <sz val="14"/>
        <color theme="1"/>
        <rFont val="Calibri"/>
        <family val="2"/>
        <scheme val="minor"/>
      </rPr>
      <t xml:space="preserve"> "Calculations"</t>
    </r>
    <r>
      <rPr>
        <sz val="14"/>
        <color theme="1"/>
        <rFont val="Calibri"/>
        <family val="2"/>
        <scheme val="minor"/>
      </rPr>
      <t xml:space="preserve"> sheet in the range </t>
    </r>
    <r>
      <rPr>
        <b/>
        <sz val="14"/>
        <color theme="1"/>
        <rFont val="Calibri"/>
        <family val="2"/>
        <scheme val="minor"/>
      </rPr>
      <t>B2:Q17</t>
    </r>
    <r>
      <rPr>
        <sz val="14"/>
        <color theme="1"/>
        <rFont val="Calibri"/>
        <family val="2"/>
        <scheme val="minor"/>
      </rPr>
      <t xml:space="preserve"> (you can find example data there).</t>
    </r>
  </si>
  <si>
    <r>
      <t xml:space="preserve">If you have data for less than 15 companies, you need to </t>
    </r>
    <r>
      <rPr>
        <b/>
        <sz val="14"/>
        <color theme="1"/>
        <rFont val="Calibri"/>
        <family val="2"/>
        <scheme val="minor"/>
      </rPr>
      <t>delete unnecessary data</t>
    </r>
    <r>
      <rPr>
        <sz val="14"/>
        <color theme="1"/>
        <rFont val="Calibri"/>
        <family val="2"/>
        <scheme val="minor"/>
      </rPr>
      <t xml:space="preserve"> from the cells with the </t>
    </r>
    <r>
      <rPr>
        <b/>
        <sz val="14"/>
        <color theme="1"/>
        <rFont val="Calibri"/>
        <family val="2"/>
        <scheme val="minor"/>
      </rPr>
      <t>Delete key.</t>
    </r>
  </si>
  <si>
    <r>
      <t>If your data is only for one or several years, then</t>
    </r>
    <r>
      <rPr>
        <b/>
        <sz val="14"/>
        <color theme="1"/>
        <rFont val="Calibri"/>
        <family val="2"/>
        <scheme val="minor"/>
      </rPr>
      <t xml:space="preserve"> columns</t>
    </r>
    <r>
      <rPr>
        <sz val="14"/>
        <color theme="1"/>
        <rFont val="Calibri"/>
        <family val="2"/>
        <scheme val="minor"/>
      </rPr>
      <t xml:space="preserve"> with extra data must be hidden using the </t>
    </r>
    <r>
      <rPr>
        <b/>
        <sz val="14"/>
        <color theme="1"/>
        <rFont val="Calibri"/>
        <family val="2"/>
        <scheme val="minor"/>
      </rPr>
      <t>Hide command.</t>
    </r>
  </si>
  <si>
    <r>
      <t>The results of Calculations are displayed in the</t>
    </r>
    <r>
      <rPr>
        <b/>
        <sz val="14"/>
        <color theme="1"/>
        <rFont val="Calibri"/>
        <family val="2"/>
        <scheme val="minor"/>
      </rPr>
      <t xml:space="preserve"> range C18:Q21</t>
    </r>
    <r>
      <rPr>
        <sz val="14"/>
        <color theme="1"/>
        <rFont val="Calibri"/>
        <family val="2"/>
        <scheme val="minor"/>
      </rPr>
      <t>. This range cannot be edited.</t>
    </r>
  </si>
  <si>
    <t>Intermediate calculations are performed on hidden sheets.</t>
  </si>
  <si>
    <t xml:space="preserve">"Matrix" Sheets </t>
  </si>
  <si>
    <t>The "Matrix (I)", "Matrix (RO)", "Matrix (B4)", "Matrix (G)" sheets show the corresponding matrix quadrants on an enlarged scale.</t>
  </si>
  <si>
    <t xml:space="preserve">Company Name </t>
  </si>
  <si>
    <t>Lind index =&gt;</t>
  </si>
  <si>
    <t>Company А</t>
  </si>
  <si>
    <t>Company В</t>
  </si>
  <si>
    <t>Quadrant</t>
  </si>
  <si>
    <t>The "Matrix (3D bubble chart)" and "Matrix (bubble chart)" sheets provide charts for the calculated data. They differ only in the display format of the values ​​(3D and 2D).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</si>
</sst>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#,##0.000"/>
  </numFmts>
  <fonts count="1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theme="0" tint="-0.249977111117893"/>
      <name val="Calibri"/>
      <family val="2"/>
      <charset val="204"/>
    </font>
    <font>
      <sz val="11"/>
      <name val="Calibri"/>
      <family val="2"/>
      <charset val="204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sz val="8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9" fillId="0" borderId="0"/>
  </cellStyleXfs>
  <cellXfs count="56">
    <xf numFmtId="0" fontId="0" fillId="0" borderId="0" xfId="0"/>
    <xf numFmtId="4" fontId="0" fillId="0" borderId="1" xfId="0" applyNumberFormat="1" applyBorder="1" applyAlignment="1">
      <alignment horizontal="center"/>
    </xf>
    <xf numFmtId="4" fontId="0" fillId="0" borderId="1" xfId="0" applyNumberFormat="1" applyBorder="1"/>
    <xf numFmtId="4" fontId="0" fillId="0" borderId="1" xfId="0" applyNumberFormat="1" applyFill="1" applyBorder="1" applyAlignment="1">
      <alignment horizontal="center"/>
    </xf>
    <xf numFmtId="4" fontId="0" fillId="0" borderId="1" xfId="0" applyNumberFormat="1" applyFill="1" applyBorder="1"/>
    <xf numFmtId="0" fontId="3" fillId="0" borderId="0" xfId="2"/>
    <xf numFmtId="10" fontId="3" fillId="0" borderId="0" xfId="2" applyNumberFormat="1" applyFill="1"/>
    <xf numFmtId="0" fontId="0" fillId="0" borderId="1" xfId="0" applyBorder="1"/>
    <xf numFmtId="10" fontId="0" fillId="0" borderId="1" xfId="1" applyNumberFormat="1" applyFont="1" applyBorder="1"/>
    <xf numFmtId="0" fontId="0" fillId="0" borderId="1" xfId="0" applyFont="1" applyFill="1" applyBorder="1" applyAlignment="1">
      <alignment horizontal="center"/>
    </xf>
    <xf numFmtId="0" fontId="3" fillId="0" borderId="1" xfId="2" applyFill="1" applyBorder="1"/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" fillId="0" borderId="1" xfId="2" applyBorder="1"/>
    <xf numFmtId="0" fontId="0" fillId="2" borderId="1" xfId="0" applyFill="1" applyBorder="1" applyAlignment="1">
      <alignment horizontal="center"/>
    </xf>
    <xf numFmtId="10" fontId="0" fillId="0" borderId="1" xfId="0" applyNumberFormat="1" applyFill="1" applyBorder="1" applyAlignment="1">
      <alignment horizontal="center"/>
    </xf>
    <xf numFmtId="0" fontId="3" fillId="3" borderId="1" xfId="2" applyFill="1" applyBorder="1"/>
    <xf numFmtId="0" fontId="5" fillId="3" borderId="1" xfId="2" applyFont="1" applyFill="1" applyBorder="1"/>
    <xf numFmtId="164" fontId="2" fillId="0" borderId="1" xfId="0" applyNumberFormat="1" applyFont="1" applyFill="1" applyBorder="1" applyAlignment="1">
      <alignment horizontal="center"/>
    </xf>
    <xf numFmtId="2" fontId="0" fillId="0" borderId="1" xfId="0" applyNumberFormat="1" applyFill="1" applyBorder="1" applyAlignment="1">
      <alignment horizontal="center"/>
    </xf>
    <xf numFmtId="165" fontId="2" fillId="0" borderId="1" xfId="0" applyNumberFormat="1" applyFont="1" applyFill="1" applyBorder="1" applyAlignment="1">
      <alignment horizontal="center"/>
    </xf>
    <xf numFmtId="165" fontId="3" fillId="0" borderId="1" xfId="2" applyNumberFormat="1" applyFill="1" applyBorder="1"/>
    <xf numFmtId="0" fontId="4" fillId="0" borderId="1" xfId="2" applyFont="1" applyFill="1" applyBorder="1"/>
    <xf numFmtId="10" fontId="3" fillId="0" borderId="1" xfId="2" applyNumberFormat="1" applyFill="1" applyBorder="1"/>
    <xf numFmtId="165" fontId="3" fillId="0" borderId="1" xfId="2" applyNumberFormat="1" applyBorder="1"/>
    <xf numFmtId="10" fontId="0" fillId="0" borderId="1" xfId="0" applyNumberFormat="1" applyFill="1" applyBorder="1"/>
    <xf numFmtId="0" fontId="6" fillId="3" borderId="1" xfId="2" applyFont="1" applyFill="1" applyBorder="1"/>
    <xf numFmtId="0" fontId="0" fillId="0" borderId="2" xfId="0" applyFill="1" applyBorder="1"/>
    <xf numFmtId="10" fontId="0" fillId="0" borderId="0" xfId="0" applyNumberFormat="1"/>
    <xf numFmtId="0" fontId="0" fillId="0" borderId="0" xfId="0" applyFill="1" applyBorder="1"/>
    <xf numFmtId="0" fontId="7" fillId="0" borderId="0" xfId="0" applyFont="1"/>
    <xf numFmtId="0" fontId="8" fillId="0" borderId="0" xfId="0" applyFont="1"/>
    <xf numFmtId="0" fontId="2" fillId="0" borderId="1" xfId="0" applyFont="1" applyBorder="1" applyAlignment="1" applyProtection="1">
      <alignment horizontal="center"/>
      <protection locked="0"/>
    </xf>
    <xf numFmtId="0" fontId="2" fillId="0" borderId="1" xfId="0" applyFont="1" applyFill="1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0" fillId="0" borderId="0" xfId="0" applyProtection="1">
      <protection locked="0"/>
    </xf>
    <xf numFmtId="0" fontId="2" fillId="0" borderId="1" xfId="0" applyFont="1" applyBorder="1" applyProtection="1"/>
    <xf numFmtId="0" fontId="0" fillId="0" borderId="1" xfId="0" applyBorder="1" applyProtection="1"/>
    <xf numFmtId="10" fontId="0" fillId="0" borderId="1" xfId="1" applyNumberFormat="1" applyFont="1" applyBorder="1" applyProtection="1"/>
    <xf numFmtId="164" fontId="0" fillId="0" borderId="1" xfId="0" applyNumberFormat="1" applyBorder="1" applyProtection="1"/>
    <xf numFmtId="0" fontId="9" fillId="0" borderId="0" xfId="3"/>
    <xf numFmtId="0" fontId="7" fillId="0" borderId="0" xfId="3" applyFont="1"/>
    <xf numFmtId="0" fontId="11" fillId="0" borderId="0" xfId="3" applyFont="1"/>
    <xf numFmtId="0" fontId="10" fillId="0" borderId="0" xfId="3" applyFont="1"/>
    <xf numFmtId="0" fontId="0" fillId="4" borderId="1" xfId="0" applyFill="1" applyBorder="1" applyProtection="1">
      <protection locked="0"/>
    </xf>
    <xf numFmtId="10" fontId="0" fillId="4" borderId="1" xfId="1" applyNumberFormat="1" applyFont="1" applyFill="1" applyBorder="1" applyProtection="1">
      <protection locked="0"/>
    </xf>
    <xf numFmtId="0" fontId="12" fillId="0" borderId="1" xfId="0" applyFont="1" applyBorder="1" applyProtection="1"/>
    <xf numFmtId="10" fontId="12" fillId="0" borderId="1" xfId="1" applyNumberFormat="1" applyFont="1" applyBorder="1" applyProtection="1"/>
    <xf numFmtId="164" fontId="12" fillId="0" borderId="1" xfId="0" applyNumberFormat="1" applyFont="1" applyBorder="1" applyProtection="1"/>
    <xf numFmtId="0" fontId="12" fillId="0" borderId="0" xfId="0" applyFont="1" applyProtection="1">
      <protection locked="0"/>
    </xf>
    <xf numFmtId="10" fontId="12" fillId="0" borderId="1" xfId="0" applyNumberFormat="1" applyFont="1" applyBorder="1" applyProtection="1"/>
    <xf numFmtId="0" fontId="10" fillId="0" borderId="0" xfId="0" applyFont="1"/>
    <xf numFmtId="0" fontId="11" fillId="0" borderId="0" xfId="0" applyFont="1"/>
  </cellXfs>
  <cellStyles count="4">
    <cellStyle name="Normal 2" xfId="3"/>
    <cellStyle name="Обычный" xfId="0" builtinId="0"/>
    <cellStyle name="Обычный 2" xfId="2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6.xml"/><Relationship Id="rId13" Type="http://schemas.openxmlformats.org/officeDocument/2006/relationships/worksheet" Target="worksheets/sheet7.xml"/><Relationship Id="rId18" Type="http://schemas.openxmlformats.org/officeDocument/2006/relationships/worksheet" Target="worksheets/sheet12.xml"/><Relationship Id="rId26" Type="http://schemas.openxmlformats.org/officeDocument/2006/relationships/sharedStrings" Target="sharedStrings.xml"/><Relationship Id="rId3" Type="http://schemas.openxmlformats.org/officeDocument/2006/relationships/chartsheet" Target="chartsheets/sheet1.xml"/><Relationship Id="rId21" Type="http://schemas.openxmlformats.org/officeDocument/2006/relationships/worksheet" Target="worksheets/sheet15.xml"/><Relationship Id="rId7" Type="http://schemas.openxmlformats.org/officeDocument/2006/relationships/chartsheet" Target="chartsheets/sheet5.xml"/><Relationship Id="rId12" Type="http://schemas.openxmlformats.org/officeDocument/2006/relationships/worksheet" Target="worksheets/sheet6.xml"/><Relationship Id="rId17" Type="http://schemas.openxmlformats.org/officeDocument/2006/relationships/worksheet" Target="worksheets/sheet11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0.xml"/><Relationship Id="rId20" Type="http://schemas.openxmlformats.org/officeDocument/2006/relationships/worksheet" Target="worksheets/sheet14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4.xml"/><Relationship Id="rId11" Type="http://schemas.openxmlformats.org/officeDocument/2006/relationships/worksheet" Target="worksheets/sheet5.xml"/><Relationship Id="rId24" Type="http://schemas.openxmlformats.org/officeDocument/2006/relationships/theme" Target="theme/theme1.xml"/><Relationship Id="rId5" Type="http://schemas.openxmlformats.org/officeDocument/2006/relationships/chartsheet" Target="chartsheets/sheet3.xml"/><Relationship Id="rId15" Type="http://schemas.openxmlformats.org/officeDocument/2006/relationships/worksheet" Target="worksheets/sheet9.xml"/><Relationship Id="rId23" Type="http://schemas.openxmlformats.org/officeDocument/2006/relationships/worksheet" Target="worksheets/sheet17.xml"/><Relationship Id="rId10" Type="http://schemas.openxmlformats.org/officeDocument/2006/relationships/worksheet" Target="worksheets/sheet4.xml"/><Relationship Id="rId19" Type="http://schemas.openxmlformats.org/officeDocument/2006/relationships/worksheet" Target="worksheets/sheet13.xml"/><Relationship Id="rId4" Type="http://schemas.openxmlformats.org/officeDocument/2006/relationships/chartsheet" Target="chartsheets/sheet2.xml"/><Relationship Id="rId9" Type="http://schemas.openxmlformats.org/officeDocument/2006/relationships/worksheet" Target="worksheets/sheet3.xml"/><Relationship Id="rId14" Type="http://schemas.openxmlformats.org/officeDocument/2006/relationships/worksheet" Target="worksheets/sheet8.xml"/><Relationship Id="rId22" Type="http://schemas.openxmlformats.org/officeDocument/2006/relationships/worksheet" Target="worksheets/sheet16.xml"/><Relationship Id="rId27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 sz="1800" b="1"/>
              <a:t>Матрица</a:t>
            </a:r>
            <a:r>
              <a:rPr lang="ru-RU" sz="1800" b="1" baseline="0"/>
              <a:t> </a:t>
            </a:r>
            <a:r>
              <a:rPr lang="en-US" sz="1800" b="1" baseline="0"/>
              <a:t>SV</a:t>
            </a:r>
            <a:endParaRPr lang="ru-RU" sz="18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ubbleChart>
        <c:varyColors val="0"/>
        <c:ser>
          <c:idx val="0"/>
          <c:order val="0"/>
          <c:tx>
            <c:strRef>
              <c:f>Calculations!$C$2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1">
                <a:alpha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ru-RU"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Calculations!$C$19</c:f>
              <c:numCache>
                <c:formatCode>0.00%</c:formatCode>
                <c:ptCount val="1"/>
                <c:pt idx="0">
                  <c:v>0.55801108404990307</c:v>
                </c:pt>
              </c:numCache>
            </c:numRef>
          </c:xVal>
          <c:yVal>
            <c:numRef>
              <c:f>Calculations!$C$20</c:f>
              <c:numCache>
                <c:formatCode>0.000</c:formatCode>
                <c:ptCount val="1"/>
                <c:pt idx="0">
                  <c:v>2.1559985213410293E-2</c:v>
                </c:pt>
              </c:numCache>
            </c:numRef>
          </c:yVal>
          <c:bubbleSize>
            <c:numRef>
              <c:f>Calculations!$C$18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1"/>
          <c:extLst>
            <c:ext xmlns:c16="http://schemas.microsoft.com/office/drawing/2014/chart" uri="{C3380CC4-5D6E-409C-BE32-E72D297353CC}">
              <c16:uniqueId val="{00000000-BF8C-4839-942D-1DA2CFF714E3}"/>
            </c:ext>
          </c:extLst>
        </c:ser>
        <c:ser>
          <c:idx val="1"/>
          <c:order val="1"/>
          <c:tx>
            <c:strRef>
              <c:f>Calculations!$D$2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2">
                <a:alpha val="75000"/>
              </a:schemeClr>
            </a:solidFill>
            <a:ln w="25400"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Calculations!$D$19</c:f>
              <c:numCache>
                <c:formatCode>0.00%</c:formatCode>
                <c:ptCount val="1"/>
                <c:pt idx="0">
                  <c:v>0.55402595637697893</c:v>
                </c:pt>
              </c:numCache>
            </c:numRef>
          </c:xVal>
          <c:yVal>
            <c:numRef>
              <c:f>Calculations!$D$20</c:f>
              <c:numCache>
                <c:formatCode>0.000</c:formatCode>
                <c:ptCount val="1"/>
                <c:pt idx="0">
                  <c:v>2.4540416923211961E-2</c:v>
                </c:pt>
              </c:numCache>
            </c:numRef>
          </c:yVal>
          <c:bubbleSize>
            <c:numRef>
              <c:f>Calculations!$D$18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1"/>
          <c:extLst>
            <c:ext xmlns:c16="http://schemas.microsoft.com/office/drawing/2014/chart" uri="{C3380CC4-5D6E-409C-BE32-E72D297353CC}">
              <c16:uniqueId val="{00000001-BF8C-4839-942D-1DA2CFF714E3}"/>
            </c:ext>
          </c:extLst>
        </c:ser>
        <c:ser>
          <c:idx val="2"/>
          <c:order val="2"/>
          <c:tx>
            <c:strRef>
              <c:f>Calculations!$E$2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3">
                <a:alpha val="75000"/>
              </a:schemeClr>
            </a:solidFill>
            <a:ln w="25400"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ru-RU"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Calculations!$E$19</c:f>
              <c:numCache>
                <c:formatCode>0.00%</c:formatCode>
                <c:ptCount val="1"/>
                <c:pt idx="0">
                  <c:v>0.5267019204709471</c:v>
                </c:pt>
              </c:numCache>
            </c:numRef>
          </c:xVal>
          <c:yVal>
            <c:numRef>
              <c:f>Calculations!$E$20</c:f>
              <c:numCache>
                <c:formatCode>0.000</c:formatCode>
                <c:ptCount val="1"/>
                <c:pt idx="0">
                  <c:v>3.1571492023094727E-3</c:v>
                </c:pt>
              </c:numCache>
            </c:numRef>
          </c:yVal>
          <c:bubbleSize>
            <c:numRef>
              <c:f>Calculations!$E$18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1"/>
          <c:extLst>
            <c:ext xmlns:c16="http://schemas.microsoft.com/office/drawing/2014/chart" uri="{C3380CC4-5D6E-409C-BE32-E72D297353CC}">
              <c16:uniqueId val="{00000002-BF8C-4839-942D-1DA2CFF714E3}"/>
            </c:ext>
          </c:extLst>
        </c:ser>
        <c:ser>
          <c:idx val="3"/>
          <c:order val="3"/>
          <c:tx>
            <c:strRef>
              <c:f>Calculations!$F$2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4">
                <a:alpha val="75000"/>
              </a:schemeClr>
            </a:solidFill>
            <a:ln w="25400"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ru-RU"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Calculations!$F$19</c:f>
              <c:numCache>
                <c:formatCode>0.00%</c:formatCode>
                <c:ptCount val="1"/>
                <c:pt idx="0">
                  <c:v>0.75470635772293093</c:v>
                </c:pt>
              </c:numCache>
            </c:numRef>
          </c:xVal>
          <c:yVal>
            <c:numRef>
              <c:f>Calculations!$F$20</c:f>
              <c:numCache>
                <c:formatCode>0.000</c:formatCode>
                <c:ptCount val="1"/>
                <c:pt idx="0">
                  <c:v>6.673654326774936E-2</c:v>
                </c:pt>
              </c:numCache>
            </c:numRef>
          </c:yVal>
          <c:bubbleSize>
            <c:numRef>
              <c:f>Calculations!$F$18</c:f>
              <c:numCache>
                <c:formatCode>General</c:formatCode>
                <c:ptCount val="1"/>
                <c:pt idx="0">
                  <c:v>4</c:v>
                </c:pt>
              </c:numCache>
            </c:numRef>
          </c:bubbleSize>
          <c:bubble3D val="1"/>
          <c:extLst>
            <c:ext xmlns:c16="http://schemas.microsoft.com/office/drawing/2014/chart" uri="{C3380CC4-5D6E-409C-BE32-E72D297353CC}">
              <c16:uniqueId val="{00000003-BF8C-4839-942D-1DA2CFF714E3}"/>
            </c:ext>
          </c:extLst>
        </c:ser>
        <c:ser>
          <c:idx val="4"/>
          <c:order val="4"/>
          <c:tx>
            <c:strRef>
              <c:f>Calculations!$G$2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chemeClr val="accent5">
                <a:alpha val="75000"/>
              </a:schemeClr>
            </a:solidFill>
            <a:ln w="25400"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ru-RU"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Calculations!$G$19</c:f>
              <c:numCache>
                <c:formatCode>0.00%</c:formatCode>
                <c:ptCount val="1"/>
                <c:pt idx="0">
                  <c:v>0.76567757942166192</c:v>
                </c:pt>
              </c:numCache>
            </c:numRef>
          </c:xVal>
          <c:yVal>
            <c:numRef>
              <c:f>Calculations!$G$20</c:f>
              <c:numCache>
                <c:formatCode>0.000</c:formatCode>
                <c:ptCount val="1"/>
                <c:pt idx="0">
                  <c:v>6.0632655887323882E-2</c:v>
                </c:pt>
              </c:numCache>
            </c:numRef>
          </c:yVal>
          <c:bubbleSize>
            <c:numRef>
              <c:f>Calculations!$G$18</c:f>
              <c:numCache>
                <c:formatCode>General</c:formatCode>
                <c:ptCount val="1"/>
                <c:pt idx="0">
                  <c:v>4</c:v>
                </c:pt>
              </c:numCache>
            </c:numRef>
          </c:bubbleSize>
          <c:bubble3D val="1"/>
          <c:extLst>
            <c:ext xmlns:c16="http://schemas.microsoft.com/office/drawing/2014/chart" uri="{C3380CC4-5D6E-409C-BE32-E72D297353CC}">
              <c16:uniqueId val="{00000004-BF8C-4839-942D-1DA2CFF714E3}"/>
            </c:ext>
          </c:extLst>
        </c:ser>
        <c:ser>
          <c:idx val="5"/>
          <c:order val="5"/>
          <c:tx>
            <c:strRef>
              <c:f>Calculations!$H$2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chemeClr val="accent6">
                <a:alpha val="75000"/>
              </a:schemeClr>
            </a:solidFill>
            <a:ln w="25400"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Calculations!$H$19</c:f>
              <c:numCache>
                <c:formatCode>0.00%</c:formatCode>
                <c:ptCount val="1"/>
                <c:pt idx="0">
                  <c:v>0.78334433096167089</c:v>
                </c:pt>
              </c:numCache>
            </c:numRef>
          </c:xVal>
          <c:yVal>
            <c:numRef>
              <c:f>Calculations!$H$20</c:f>
              <c:numCache>
                <c:formatCode>0.000</c:formatCode>
                <c:ptCount val="1"/>
                <c:pt idx="0">
                  <c:v>4.4977125651743645E-2</c:v>
                </c:pt>
              </c:numCache>
            </c:numRef>
          </c:yVal>
          <c:bubbleSize>
            <c:numRef>
              <c:f>Calculations!$H$18</c:f>
              <c:numCache>
                <c:formatCode>General</c:formatCode>
                <c:ptCount val="1"/>
                <c:pt idx="0">
                  <c:v>4</c:v>
                </c:pt>
              </c:numCache>
            </c:numRef>
          </c:bubbleSize>
          <c:bubble3D val="1"/>
          <c:extLst>
            <c:ext xmlns:c16="http://schemas.microsoft.com/office/drawing/2014/chart" uri="{C3380CC4-5D6E-409C-BE32-E72D297353CC}">
              <c16:uniqueId val="{00000005-BF8C-4839-942D-1DA2CFF714E3}"/>
            </c:ext>
          </c:extLst>
        </c:ser>
        <c:ser>
          <c:idx val="6"/>
          <c:order val="6"/>
          <c:tx>
            <c:strRef>
              <c:f>Calculations!$I$2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chemeClr val="accent1">
                <a:lumMod val="60000"/>
                <a:alpha val="75000"/>
              </a:schemeClr>
            </a:solidFill>
            <a:ln w="25400"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Calculations!$I$19</c:f>
              <c:numCache>
                <c:formatCode>0.00%</c:formatCode>
                <c:ptCount val="1"/>
                <c:pt idx="0">
                  <c:v>0.76285704807086219</c:v>
                </c:pt>
              </c:numCache>
            </c:numRef>
          </c:xVal>
          <c:yVal>
            <c:numRef>
              <c:f>Calculations!$I$20</c:f>
              <c:numCache>
                <c:formatCode>0.000</c:formatCode>
                <c:ptCount val="1"/>
                <c:pt idx="0">
                  <c:v>5.5858234532483696E-2</c:v>
                </c:pt>
              </c:numCache>
            </c:numRef>
          </c:yVal>
          <c:bubbleSize>
            <c:numRef>
              <c:f>Calculations!$I$18</c:f>
              <c:numCache>
                <c:formatCode>General</c:formatCode>
                <c:ptCount val="1"/>
                <c:pt idx="0">
                  <c:v>4</c:v>
                </c:pt>
              </c:numCache>
            </c:numRef>
          </c:bubbleSize>
          <c:bubble3D val="1"/>
          <c:extLst>
            <c:ext xmlns:c16="http://schemas.microsoft.com/office/drawing/2014/chart" uri="{C3380CC4-5D6E-409C-BE32-E72D297353CC}">
              <c16:uniqueId val="{00000000-9BEB-4D6A-8BC6-B8B0B2C1795E}"/>
            </c:ext>
          </c:extLst>
        </c:ser>
        <c:ser>
          <c:idx val="7"/>
          <c:order val="7"/>
          <c:tx>
            <c:strRef>
              <c:f>Calculations!$J$2</c:f>
              <c:strCache>
                <c:ptCount val="1"/>
                <c:pt idx="0">
                  <c:v>2014</c:v>
                </c:pt>
              </c:strCache>
            </c:strRef>
          </c:tx>
          <c:spPr>
            <a:solidFill>
              <a:schemeClr val="accent2">
                <a:lumMod val="60000"/>
                <a:alpha val="75000"/>
              </a:schemeClr>
            </a:solidFill>
            <a:ln w="25400"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Calculations!$J$19</c:f>
              <c:numCache>
                <c:formatCode>0.00%</c:formatCode>
                <c:ptCount val="1"/>
                <c:pt idx="0">
                  <c:v>0.85324637837150241</c:v>
                </c:pt>
              </c:numCache>
            </c:numRef>
          </c:xVal>
          <c:yVal>
            <c:numRef>
              <c:f>Calculations!$J$20</c:f>
              <c:numCache>
                <c:formatCode>0.000</c:formatCode>
                <c:ptCount val="1"/>
                <c:pt idx="0">
                  <c:v>5.6549086429136107E-2</c:v>
                </c:pt>
              </c:numCache>
            </c:numRef>
          </c:yVal>
          <c:bubbleSize>
            <c:numRef>
              <c:f>Calculations!$J$18</c:f>
              <c:numCache>
                <c:formatCode>General</c:formatCode>
                <c:ptCount val="1"/>
                <c:pt idx="0">
                  <c:v>6</c:v>
                </c:pt>
              </c:numCache>
            </c:numRef>
          </c:bubbleSize>
          <c:bubble3D val="1"/>
          <c:extLst>
            <c:ext xmlns:c16="http://schemas.microsoft.com/office/drawing/2014/chart" uri="{C3380CC4-5D6E-409C-BE32-E72D297353CC}">
              <c16:uniqueId val="{00000001-9BEB-4D6A-8BC6-B8B0B2C1795E}"/>
            </c:ext>
          </c:extLst>
        </c:ser>
        <c:ser>
          <c:idx val="8"/>
          <c:order val="8"/>
          <c:tx>
            <c:strRef>
              <c:f>Calculations!$K$2</c:f>
              <c:strCache>
                <c:ptCount val="1"/>
                <c:pt idx="0">
                  <c:v>2013</c:v>
                </c:pt>
              </c:strCache>
            </c:strRef>
          </c:tx>
          <c:spPr>
            <a:solidFill>
              <a:schemeClr val="accent3">
                <a:lumMod val="60000"/>
                <a:alpha val="75000"/>
              </a:schemeClr>
            </a:solidFill>
            <a:ln w="25400"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Calculations!$K$19</c:f>
              <c:numCache>
                <c:formatCode>0.00%</c:formatCode>
                <c:ptCount val="1"/>
                <c:pt idx="0">
                  <c:v>0.65774804307121126</c:v>
                </c:pt>
              </c:numCache>
            </c:numRef>
          </c:xVal>
          <c:yVal>
            <c:numRef>
              <c:f>Calculations!$K$20</c:f>
              <c:numCache>
                <c:formatCode>0.000</c:formatCode>
                <c:ptCount val="1"/>
                <c:pt idx="0">
                  <c:v>2.3413284605466513E-2</c:v>
                </c:pt>
              </c:numCache>
            </c:numRef>
          </c:yVal>
          <c:bubbleSize>
            <c:numRef>
              <c:f>Calculations!$K$18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1"/>
          <c:extLst>
            <c:ext xmlns:c16="http://schemas.microsoft.com/office/drawing/2014/chart" uri="{C3380CC4-5D6E-409C-BE32-E72D297353CC}">
              <c16:uniqueId val="{00000002-9BEB-4D6A-8BC6-B8B0B2C1795E}"/>
            </c:ext>
          </c:extLst>
        </c:ser>
        <c:ser>
          <c:idx val="9"/>
          <c:order val="9"/>
          <c:tx>
            <c:strRef>
              <c:f>Calculations!$L$2</c:f>
              <c:strCache>
                <c:ptCount val="1"/>
                <c:pt idx="0">
                  <c:v>2012</c:v>
                </c:pt>
              </c:strCache>
            </c:strRef>
          </c:tx>
          <c:spPr>
            <a:solidFill>
              <a:schemeClr val="accent4">
                <a:lumMod val="60000"/>
                <a:alpha val="75000"/>
              </a:schemeClr>
            </a:solidFill>
            <a:ln w="25400"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Calculations!$L$19</c:f>
              <c:numCache>
                <c:formatCode>0.00%</c:formatCode>
                <c:ptCount val="1"/>
                <c:pt idx="0">
                  <c:v>0.57937160805093801</c:v>
                </c:pt>
              </c:numCache>
            </c:numRef>
          </c:xVal>
          <c:yVal>
            <c:numRef>
              <c:f>Calculations!$L$20</c:f>
              <c:numCache>
                <c:formatCode>0.000</c:formatCode>
                <c:ptCount val="1"/>
                <c:pt idx="0">
                  <c:v>1.2612521779679501E-2</c:v>
                </c:pt>
              </c:numCache>
            </c:numRef>
          </c:yVal>
          <c:bubbleSize>
            <c:numRef>
              <c:f>Calculations!$L$18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1"/>
          <c:extLst>
            <c:ext xmlns:c16="http://schemas.microsoft.com/office/drawing/2014/chart" uri="{C3380CC4-5D6E-409C-BE32-E72D297353CC}">
              <c16:uniqueId val="{00000003-9BEB-4D6A-8BC6-B8B0B2C1795E}"/>
            </c:ext>
          </c:extLst>
        </c:ser>
        <c:ser>
          <c:idx val="10"/>
          <c:order val="10"/>
          <c:tx>
            <c:strRef>
              <c:f>Calculations!$M$2</c:f>
              <c:strCache>
                <c:ptCount val="1"/>
                <c:pt idx="0">
                  <c:v>2011</c:v>
                </c:pt>
              </c:strCache>
            </c:strRef>
          </c:tx>
          <c:spPr>
            <a:solidFill>
              <a:schemeClr val="accent5">
                <a:lumMod val="60000"/>
                <a:alpha val="75000"/>
              </a:schemeClr>
            </a:solidFill>
            <a:ln w="25400"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Calculations!$M$19</c:f>
              <c:numCache>
                <c:formatCode>0.00%</c:formatCode>
                <c:ptCount val="1"/>
                <c:pt idx="0">
                  <c:v>0.88314144163003272</c:v>
                </c:pt>
              </c:numCache>
            </c:numRef>
          </c:xVal>
          <c:yVal>
            <c:numRef>
              <c:f>Calculations!$M$20</c:f>
              <c:numCache>
                <c:formatCode>0.000</c:formatCode>
                <c:ptCount val="1"/>
                <c:pt idx="0">
                  <c:v>4.0096370152443779E-2</c:v>
                </c:pt>
              </c:numCache>
            </c:numRef>
          </c:yVal>
          <c:bubbleSize>
            <c:numRef>
              <c:f>Calculations!$M$18</c:f>
              <c:numCache>
                <c:formatCode>General</c:formatCode>
                <c:ptCount val="1"/>
                <c:pt idx="0">
                  <c:v>6</c:v>
                </c:pt>
              </c:numCache>
            </c:numRef>
          </c:bubbleSize>
          <c:bubble3D val="1"/>
          <c:extLst>
            <c:ext xmlns:c16="http://schemas.microsoft.com/office/drawing/2014/chart" uri="{C3380CC4-5D6E-409C-BE32-E72D297353CC}">
              <c16:uniqueId val="{00000004-9BEB-4D6A-8BC6-B8B0B2C1795E}"/>
            </c:ext>
          </c:extLst>
        </c:ser>
        <c:ser>
          <c:idx val="11"/>
          <c:order val="11"/>
          <c:tx>
            <c:strRef>
              <c:f>Calculations!$N$2</c:f>
              <c:strCache>
                <c:ptCount val="1"/>
                <c:pt idx="0">
                  <c:v>2010</c:v>
                </c:pt>
              </c:strCache>
            </c:strRef>
          </c:tx>
          <c:spPr>
            <a:solidFill>
              <a:schemeClr val="accent6">
                <a:lumMod val="60000"/>
                <a:alpha val="75000"/>
              </a:schemeClr>
            </a:solidFill>
            <a:ln w="25400"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Calculations!$N$19</c:f>
              <c:numCache>
                <c:formatCode>0.00%</c:formatCode>
                <c:ptCount val="1"/>
                <c:pt idx="0">
                  <c:v>0.58500924986572778</c:v>
                </c:pt>
              </c:numCache>
            </c:numRef>
          </c:xVal>
          <c:yVal>
            <c:numRef>
              <c:f>Calculations!$N$20</c:f>
              <c:numCache>
                <c:formatCode>0.000</c:formatCode>
                <c:ptCount val="1"/>
                <c:pt idx="0">
                  <c:v>1.2036725360695636E-2</c:v>
                </c:pt>
              </c:numCache>
            </c:numRef>
          </c:yVal>
          <c:bubbleSize>
            <c:numRef>
              <c:f>Calculations!$N$18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1"/>
          <c:extLst>
            <c:ext xmlns:c16="http://schemas.microsoft.com/office/drawing/2014/chart" uri="{C3380CC4-5D6E-409C-BE32-E72D297353CC}">
              <c16:uniqueId val="{00000005-9BEB-4D6A-8BC6-B8B0B2C1795E}"/>
            </c:ext>
          </c:extLst>
        </c:ser>
        <c:ser>
          <c:idx val="12"/>
          <c:order val="12"/>
          <c:tx>
            <c:strRef>
              <c:f>Calculations!$O$2</c:f>
              <c:strCache>
                <c:ptCount val="1"/>
                <c:pt idx="0">
                  <c:v>2009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  <a:alpha val="75000"/>
              </a:schemeClr>
            </a:solidFill>
            <a:ln w="25400"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Calculations!$O$19</c:f>
              <c:numCache>
                <c:formatCode>0.00%</c:formatCode>
                <c:ptCount val="1"/>
                <c:pt idx="0">
                  <c:v>0.93599872739805934</c:v>
                </c:pt>
              </c:numCache>
            </c:numRef>
          </c:xVal>
          <c:yVal>
            <c:numRef>
              <c:f>Calculations!$O$20</c:f>
              <c:numCache>
                <c:formatCode>0.000</c:formatCode>
                <c:ptCount val="1"/>
                <c:pt idx="0">
                  <c:v>5.0576495036762835E-2</c:v>
                </c:pt>
              </c:numCache>
            </c:numRef>
          </c:yVal>
          <c:bubbleSize>
            <c:numRef>
              <c:f>Calculations!$O$18</c:f>
              <c:numCache>
                <c:formatCode>General</c:formatCode>
                <c:ptCount val="1"/>
                <c:pt idx="0">
                  <c:v>7</c:v>
                </c:pt>
              </c:numCache>
            </c:numRef>
          </c:bubbleSize>
          <c:bubble3D val="1"/>
          <c:extLst>
            <c:ext xmlns:c16="http://schemas.microsoft.com/office/drawing/2014/chart" uri="{C3380CC4-5D6E-409C-BE32-E72D297353CC}">
              <c16:uniqueId val="{00000006-9BEB-4D6A-8BC6-B8B0B2C1795E}"/>
            </c:ext>
          </c:extLst>
        </c:ser>
        <c:ser>
          <c:idx val="13"/>
          <c:order val="13"/>
          <c:tx>
            <c:strRef>
              <c:f>Calculations!$P$2</c:f>
              <c:strCache>
                <c:ptCount val="1"/>
                <c:pt idx="0">
                  <c:v>2008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  <a:alpha val="75000"/>
              </a:schemeClr>
            </a:solidFill>
            <a:ln w="25400"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Calculations!$P$19</c:f>
              <c:numCache>
                <c:formatCode>0.00%</c:formatCode>
                <c:ptCount val="1"/>
                <c:pt idx="0">
                  <c:v>0.55801108404990307</c:v>
                </c:pt>
              </c:numCache>
            </c:numRef>
          </c:xVal>
          <c:yVal>
            <c:numRef>
              <c:f>Calculations!$P$20</c:f>
              <c:numCache>
                <c:formatCode>0.000</c:formatCode>
                <c:ptCount val="1"/>
                <c:pt idx="0">
                  <c:v>2.1559985213410293E-2</c:v>
                </c:pt>
              </c:numCache>
            </c:numRef>
          </c:yVal>
          <c:bubbleSize>
            <c:numRef>
              <c:f>Calculations!$P$18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1"/>
          <c:extLst>
            <c:ext xmlns:c16="http://schemas.microsoft.com/office/drawing/2014/chart" uri="{C3380CC4-5D6E-409C-BE32-E72D297353CC}">
              <c16:uniqueId val="{00000000-C5FE-4259-B00D-FB06F94D89F0}"/>
            </c:ext>
          </c:extLst>
        </c:ser>
        <c:ser>
          <c:idx val="14"/>
          <c:order val="14"/>
          <c:tx>
            <c:strRef>
              <c:f>Calculations!$Q$2</c:f>
              <c:strCache>
                <c:ptCount val="1"/>
                <c:pt idx="0">
                  <c:v>2007</c:v>
                </c:pt>
              </c:strCache>
            </c:strRef>
          </c:tx>
          <c:spPr>
            <a:solidFill>
              <a:schemeClr val="accent3">
                <a:lumMod val="80000"/>
                <a:lumOff val="20000"/>
                <a:alpha val="75000"/>
              </a:schemeClr>
            </a:solidFill>
            <a:ln w="25400"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Calculations!$Q$19</c:f>
              <c:numCache>
                <c:formatCode>0.00%</c:formatCode>
                <c:ptCount val="1"/>
                <c:pt idx="0">
                  <c:v>0.55402595637697893</c:v>
                </c:pt>
              </c:numCache>
            </c:numRef>
          </c:xVal>
          <c:yVal>
            <c:numRef>
              <c:f>Calculations!$Q$20</c:f>
              <c:numCache>
                <c:formatCode>0.000</c:formatCode>
                <c:ptCount val="1"/>
                <c:pt idx="0">
                  <c:v>2.4540416923211961E-2</c:v>
                </c:pt>
              </c:numCache>
            </c:numRef>
          </c:yVal>
          <c:bubbleSize>
            <c:numRef>
              <c:f>Calculations!$Q$18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1"/>
          <c:extLst>
            <c:ext xmlns:c16="http://schemas.microsoft.com/office/drawing/2014/chart" uri="{C3380CC4-5D6E-409C-BE32-E72D297353CC}">
              <c16:uniqueId val="{00000001-C5FE-4259-B00D-FB06F94D89F0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bubbleScale val="30"/>
        <c:showNegBubbles val="0"/>
        <c:axId val="1324671999"/>
        <c:axId val="428812671"/>
      </c:bubbleChart>
      <c:valAx>
        <c:axId val="1324671999"/>
        <c:scaling>
          <c:orientation val="minMax"/>
          <c:max val="1"/>
          <c:min val="0.30000000000000004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800" b="0" i="0" baseline="0">
                    <a:effectLst/>
                  </a:rPr>
                  <a:t>CRSV (</a:t>
                </a:r>
                <a:r>
                  <a:rPr lang="en-US" sz="1800" b="0" i="0" u="none" strike="noStrike" baseline="0">
                    <a:effectLst/>
                  </a:rPr>
                  <a:t>the total market share occupied by the group of dominant companies in a particular market)</a:t>
                </a:r>
                <a:endParaRPr lang="ru-RU" sz="18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 w="38100" cap="flat" cmpd="sng" algn="ctr">
            <a:solidFill>
              <a:schemeClr val="tx1">
                <a:lumMod val="25000"/>
                <a:lumOff val="75000"/>
              </a:schemeClr>
            </a:solidFill>
            <a:round/>
            <a:headEnd type="stealth" w="lg" len="lg"/>
            <a:tailEnd type="stealth" w="lg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28812671"/>
        <c:crossesAt val="0.1"/>
        <c:crossBetween val="midCat"/>
      </c:valAx>
      <c:valAx>
        <c:axId val="428812671"/>
        <c:scaling>
          <c:logBase val="10"/>
          <c:orientation val="minMax"/>
          <c:max val="1"/>
          <c:min val="1.0000000000000002E-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800" b="0" i="0" baseline="0">
                    <a:effectLst/>
                  </a:rPr>
                  <a:t>HTSV  (the differentiation between companies within the dominant group)</a:t>
                </a:r>
                <a:endParaRPr lang="ru-CN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0.000" sourceLinked="1"/>
        <c:majorTickMark val="none"/>
        <c:minorTickMark val="none"/>
        <c:tickLblPos val="nextTo"/>
        <c:spPr>
          <a:noFill/>
          <a:ln w="38100" cap="flat" cmpd="sng" algn="ctr">
            <a:solidFill>
              <a:schemeClr val="tx1">
                <a:lumMod val="25000"/>
                <a:lumOff val="75000"/>
              </a:schemeClr>
            </a:solidFill>
            <a:round/>
            <a:headEnd type="stealth" w="lg" len="lg"/>
            <a:tailEnd type="stealth" w="lg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324671999"/>
        <c:crossesAt val="0.65000000000000013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 sz="1800" b="1"/>
              <a:t>Матрица</a:t>
            </a:r>
            <a:r>
              <a:rPr lang="ru-RU" sz="1800" b="1" baseline="0"/>
              <a:t> </a:t>
            </a:r>
            <a:r>
              <a:rPr lang="en-US" sz="1800" b="1" baseline="0"/>
              <a:t>SV</a:t>
            </a:r>
            <a:endParaRPr lang="ru-RU" sz="18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ubbleChart>
        <c:varyColors val="0"/>
        <c:ser>
          <c:idx val="0"/>
          <c:order val="0"/>
          <c:tx>
            <c:strRef>
              <c:f>Calculations!$C$2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1">
                <a:alpha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ru-RU"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Calculations!$C$19</c:f>
              <c:numCache>
                <c:formatCode>0.00%</c:formatCode>
                <c:ptCount val="1"/>
                <c:pt idx="0">
                  <c:v>0.55801108404990307</c:v>
                </c:pt>
              </c:numCache>
            </c:numRef>
          </c:xVal>
          <c:yVal>
            <c:numRef>
              <c:f>Calculations!$C$20</c:f>
              <c:numCache>
                <c:formatCode>0.000</c:formatCode>
                <c:ptCount val="1"/>
                <c:pt idx="0">
                  <c:v>2.1559985213410293E-2</c:v>
                </c:pt>
              </c:numCache>
            </c:numRef>
          </c:yVal>
          <c:bubbleSize>
            <c:numRef>
              <c:f>Calculations!$C$18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0-5D8E-464B-B6DD-E403781DD8A8}"/>
            </c:ext>
          </c:extLst>
        </c:ser>
        <c:ser>
          <c:idx val="1"/>
          <c:order val="1"/>
          <c:tx>
            <c:strRef>
              <c:f>Calculations!$D$2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2">
                <a:alpha val="75000"/>
              </a:schemeClr>
            </a:solidFill>
            <a:ln w="25400"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Calculations!$D$19</c:f>
              <c:numCache>
                <c:formatCode>0.00%</c:formatCode>
                <c:ptCount val="1"/>
                <c:pt idx="0">
                  <c:v>0.55402595637697893</c:v>
                </c:pt>
              </c:numCache>
            </c:numRef>
          </c:xVal>
          <c:yVal>
            <c:numRef>
              <c:f>Calculations!$D$20</c:f>
              <c:numCache>
                <c:formatCode>0.000</c:formatCode>
                <c:ptCount val="1"/>
                <c:pt idx="0">
                  <c:v>2.4540416923211961E-2</c:v>
                </c:pt>
              </c:numCache>
            </c:numRef>
          </c:yVal>
          <c:bubbleSize>
            <c:numRef>
              <c:f>Calculations!$D$18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1-5D8E-464B-B6DD-E403781DD8A8}"/>
            </c:ext>
          </c:extLst>
        </c:ser>
        <c:ser>
          <c:idx val="2"/>
          <c:order val="2"/>
          <c:tx>
            <c:strRef>
              <c:f>Calculations!$E$2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3">
                <a:alpha val="75000"/>
              </a:schemeClr>
            </a:solidFill>
            <a:ln w="25400"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ru-RU"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Calculations!$E$19</c:f>
              <c:numCache>
                <c:formatCode>0.00%</c:formatCode>
                <c:ptCount val="1"/>
                <c:pt idx="0">
                  <c:v>0.5267019204709471</c:v>
                </c:pt>
              </c:numCache>
            </c:numRef>
          </c:xVal>
          <c:yVal>
            <c:numRef>
              <c:f>Calculations!$E$20</c:f>
              <c:numCache>
                <c:formatCode>0.000</c:formatCode>
                <c:ptCount val="1"/>
                <c:pt idx="0">
                  <c:v>3.1571492023094727E-3</c:v>
                </c:pt>
              </c:numCache>
            </c:numRef>
          </c:yVal>
          <c:bubbleSize>
            <c:numRef>
              <c:f>Calculations!$E$18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2-5D8E-464B-B6DD-E403781DD8A8}"/>
            </c:ext>
          </c:extLst>
        </c:ser>
        <c:ser>
          <c:idx val="3"/>
          <c:order val="3"/>
          <c:tx>
            <c:strRef>
              <c:f>Calculations!$F$2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4">
                <a:alpha val="75000"/>
              </a:schemeClr>
            </a:solidFill>
            <a:ln w="25400"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ru-RU"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Calculations!$F$19</c:f>
              <c:numCache>
                <c:formatCode>0.00%</c:formatCode>
                <c:ptCount val="1"/>
                <c:pt idx="0">
                  <c:v>0.75470635772293093</c:v>
                </c:pt>
              </c:numCache>
            </c:numRef>
          </c:xVal>
          <c:yVal>
            <c:numRef>
              <c:f>Calculations!$F$20</c:f>
              <c:numCache>
                <c:formatCode>0.000</c:formatCode>
                <c:ptCount val="1"/>
                <c:pt idx="0">
                  <c:v>6.673654326774936E-2</c:v>
                </c:pt>
              </c:numCache>
            </c:numRef>
          </c:yVal>
          <c:bubbleSize>
            <c:numRef>
              <c:f>Calculations!$F$18</c:f>
              <c:numCache>
                <c:formatCode>General</c:formatCode>
                <c:ptCount val="1"/>
                <c:pt idx="0">
                  <c:v>4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3-5D8E-464B-B6DD-E403781DD8A8}"/>
            </c:ext>
          </c:extLst>
        </c:ser>
        <c:ser>
          <c:idx val="4"/>
          <c:order val="4"/>
          <c:tx>
            <c:strRef>
              <c:f>Calculations!$G$2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chemeClr val="accent5">
                <a:alpha val="75000"/>
              </a:schemeClr>
            </a:solidFill>
            <a:ln w="25400"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ru-RU"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Calculations!$G$19</c:f>
              <c:numCache>
                <c:formatCode>0.00%</c:formatCode>
                <c:ptCount val="1"/>
                <c:pt idx="0">
                  <c:v>0.76567757942166192</c:v>
                </c:pt>
              </c:numCache>
            </c:numRef>
          </c:xVal>
          <c:yVal>
            <c:numRef>
              <c:f>Calculations!$G$20</c:f>
              <c:numCache>
                <c:formatCode>0.000</c:formatCode>
                <c:ptCount val="1"/>
                <c:pt idx="0">
                  <c:v>6.0632655887323882E-2</c:v>
                </c:pt>
              </c:numCache>
            </c:numRef>
          </c:yVal>
          <c:bubbleSize>
            <c:numRef>
              <c:f>Calculations!$G$18</c:f>
              <c:numCache>
                <c:formatCode>General</c:formatCode>
                <c:ptCount val="1"/>
                <c:pt idx="0">
                  <c:v>4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4-5D8E-464B-B6DD-E403781DD8A8}"/>
            </c:ext>
          </c:extLst>
        </c:ser>
        <c:ser>
          <c:idx val="5"/>
          <c:order val="5"/>
          <c:tx>
            <c:strRef>
              <c:f>Calculations!$H$2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chemeClr val="accent6">
                <a:alpha val="75000"/>
              </a:schemeClr>
            </a:solidFill>
            <a:ln w="25400"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Calculations!$H$19</c:f>
              <c:numCache>
                <c:formatCode>0.00%</c:formatCode>
                <c:ptCount val="1"/>
                <c:pt idx="0">
                  <c:v>0.78334433096167089</c:v>
                </c:pt>
              </c:numCache>
            </c:numRef>
          </c:xVal>
          <c:yVal>
            <c:numRef>
              <c:f>Calculations!$H$20</c:f>
              <c:numCache>
                <c:formatCode>0.000</c:formatCode>
                <c:ptCount val="1"/>
                <c:pt idx="0">
                  <c:v>4.4977125651743645E-2</c:v>
                </c:pt>
              </c:numCache>
            </c:numRef>
          </c:yVal>
          <c:bubbleSize>
            <c:numRef>
              <c:f>Calculations!$H$18</c:f>
              <c:numCache>
                <c:formatCode>General</c:formatCode>
                <c:ptCount val="1"/>
                <c:pt idx="0">
                  <c:v>4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5-5D8E-464B-B6DD-E403781DD8A8}"/>
            </c:ext>
          </c:extLst>
        </c:ser>
        <c:ser>
          <c:idx val="6"/>
          <c:order val="6"/>
          <c:tx>
            <c:strRef>
              <c:f>Calculations!$I$2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chemeClr val="accent1">
                <a:lumMod val="60000"/>
                <a:alpha val="75000"/>
              </a:schemeClr>
            </a:solidFill>
            <a:ln w="25400"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Calculations!$I$19</c:f>
              <c:numCache>
                <c:formatCode>0.00%</c:formatCode>
                <c:ptCount val="1"/>
                <c:pt idx="0">
                  <c:v>0.76285704807086219</c:v>
                </c:pt>
              </c:numCache>
            </c:numRef>
          </c:xVal>
          <c:yVal>
            <c:numRef>
              <c:f>Calculations!$I$20</c:f>
              <c:numCache>
                <c:formatCode>0.000</c:formatCode>
                <c:ptCount val="1"/>
                <c:pt idx="0">
                  <c:v>5.5858234532483696E-2</c:v>
                </c:pt>
              </c:numCache>
            </c:numRef>
          </c:yVal>
          <c:bubbleSize>
            <c:numRef>
              <c:f>Calculations!$I$18</c:f>
              <c:numCache>
                <c:formatCode>General</c:formatCode>
                <c:ptCount val="1"/>
                <c:pt idx="0">
                  <c:v>4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6-5D8E-464B-B6DD-E403781DD8A8}"/>
            </c:ext>
          </c:extLst>
        </c:ser>
        <c:ser>
          <c:idx val="7"/>
          <c:order val="7"/>
          <c:tx>
            <c:strRef>
              <c:f>Calculations!$J$2</c:f>
              <c:strCache>
                <c:ptCount val="1"/>
                <c:pt idx="0">
                  <c:v>2014</c:v>
                </c:pt>
              </c:strCache>
            </c:strRef>
          </c:tx>
          <c:spPr>
            <a:solidFill>
              <a:schemeClr val="accent2">
                <a:lumMod val="60000"/>
                <a:alpha val="75000"/>
              </a:schemeClr>
            </a:solidFill>
            <a:ln w="25400"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Calculations!$J$19</c:f>
              <c:numCache>
                <c:formatCode>0.00%</c:formatCode>
                <c:ptCount val="1"/>
                <c:pt idx="0">
                  <c:v>0.85324637837150241</c:v>
                </c:pt>
              </c:numCache>
            </c:numRef>
          </c:xVal>
          <c:yVal>
            <c:numRef>
              <c:f>Calculations!$J$20</c:f>
              <c:numCache>
                <c:formatCode>0.000</c:formatCode>
                <c:ptCount val="1"/>
                <c:pt idx="0">
                  <c:v>5.6549086429136107E-2</c:v>
                </c:pt>
              </c:numCache>
            </c:numRef>
          </c:yVal>
          <c:bubbleSize>
            <c:numRef>
              <c:f>Calculations!$J$18</c:f>
              <c:numCache>
                <c:formatCode>General</c:formatCode>
                <c:ptCount val="1"/>
                <c:pt idx="0">
                  <c:v>6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7-5D8E-464B-B6DD-E403781DD8A8}"/>
            </c:ext>
          </c:extLst>
        </c:ser>
        <c:ser>
          <c:idx val="8"/>
          <c:order val="8"/>
          <c:tx>
            <c:strRef>
              <c:f>Calculations!$K$2</c:f>
              <c:strCache>
                <c:ptCount val="1"/>
                <c:pt idx="0">
                  <c:v>2013</c:v>
                </c:pt>
              </c:strCache>
            </c:strRef>
          </c:tx>
          <c:spPr>
            <a:solidFill>
              <a:schemeClr val="accent3">
                <a:lumMod val="60000"/>
                <a:alpha val="75000"/>
              </a:schemeClr>
            </a:solidFill>
            <a:ln w="25400"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Calculations!$K$19</c:f>
              <c:numCache>
                <c:formatCode>0.00%</c:formatCode>
                <c:ptCount val="1"/>
                <c:pt idx="0">
                  <c:v>0.65774804307121126</c:v>
                </c:pt>
              </c:numCache>
            </c:numRef>
          </c:xVal>
          <c:yVal>
            <c:numRef>
              <c:f>Calculations!$K$20</c:f>
              <c:numCache>
                <c:formatCode>0.000</c:formatCode>
                <c:ptCount val="1"/>
                <c:pt idx="0">
                  <c:v>2.3413284605466513E-2</c:v>
                </c:pt>
              </c:numCache>
            </c:numRef>
          </c:yVal>
          <c:bubbleSize>
            <c:numRef>
              <c:f>Calculations!$K$18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8-5D8E-464B-B6DD-E403781DD8A8}"/>
            </c:ext>
          </c:extLst>
        </c:ser>
        <c:ser>
          <c:idx val="9"/>
          <c:order val="9"/>
          <c:tx>
            <c:strRef>
              <c:f>Calculations!$L$2</c:f>
              <c:strCache>
                <c:ptCount val="1"/>
                <c:pt idx="0">
                  <c:v>2012</c:v>
                </c:pt>
              </c:strCache>
            </c:strRef>
          </c:tx>
          <c:spPr>
            <a:solidFill>
              <a:schemeClr val="accent4">
                <a:lumMod val="60000"/>
                <a:alpha val="75000"/>
              </a:schemeClr>
            </a:solidFill>
            <a:ln w="25400"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Calculations!$L$19</c:f>
              <c:numCache>
                <c:formatCode>0.00%</c:formatCode>
                <c:ptCount val="1"/>
                <c:pt idx="0">
                  <c:v>0.57937160805093801</c:v>
                </c:pt>
              </c:numCache>
            </c:numRef>
          </c:xVal>
          <c:yVal>
            <c:numRef>
              <c:f>Calculations!$L$20</c:f>
              <c:numCache>
                <c:formatCode>0.000</c:formatCode>
                <c:ptCount val="1"/>
                <c:pt idx="0">
                  <c:v>1.2612521779679501E-2</c:v>
                </c:pt>
              </c:numCache>
            </c:numRef>
          </c:yVal>
          <c:bubbleSize>
            <c:numRef>
              <c:f>Calculations!$L$18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9-5D8E-464B-B6DD-E403781DD8A8}"/>
            </c:ext>
          </c:extLst>
        </c:ser>
        <c:ser>
          <c:idx val="10"/>
          <c:order val="10"/>
          <c:tx>
            <c:strRef>
              <c:f>Calculations!$M$2</c:f>
              <c:strCache>
                <c:ptCount val="1"/>
                <c:pt idx="0">
                  <c:v>2011</c:v>
                </c:pt>
              </c:strCache>
            </c:strRef>
          </c:tx>
          <c:spPr>
            <a:solidFill>
              <a:schemeClr val="accent5">
                <a:lumMod val="60000"/>
                <a:alpha val="75000"/>
              </a:schemeClr>
            </a:solidFill>
            <a:ln w="25400"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Calculations!$M$19</c:f>
              <c:numCache>
                <c:formatCode>0.00%</c:formatCode>
                <c:ptCount val="1"/>
                <c:pt idx="0">
                  <c:v>0.88314144163003272</c:v>
                </c:pt>
              </c:numCache>
            </c:numRef>
          </c:xVal>
          <c:yVal>
            <c:numRef>
              <c:f>Calculations!$M$20</c:f>
              <c:numCache>
                <c:formatCode>0.000</c:formatCode>
                <c:ptCount val="1"/>
                <c:pt idx="0">
                  <c:v>4.0096370152443779E-2</c:v>
                </c:pt>
              </c:numCache>
            </c:numRef>
          </c:yVal>
          <c:bubbleSize>
            <c:numRef>
              <c:f>Calculations!$M$18</c:f>
              <c:numCache>
                <c:formatCode>General</c:formatCode>
                <c:ptCount val="1"/>
                <c:pt idx="0">
                  <c:v>6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A-5D8E-464B-B6DD-E403781DD8A8}"/>
            </c:ext>
          </c:extLst>
        </c:ser>
        <c:ser>
          <c:idx val="11"/>
          <c:order val="11"/>
          <c:tx>
            <c:strRef>
              <c:f>Calculations!$N$2</c:f>
              <c:strCache>
                <c:ptCount val="1"/>
                <c:pt idx="0">
                  <c:v>2010</c:v>
                </c:pt>
              </c:strCache>
            </c:strRef>
          </c:tx>
          <c:spPr>
            <a:solidFill>
              <a:schemeClr val="accent6">
                <a:lumMod val="60000"/>
                <a:alpha val="75000"/>
              </a:schemeClr>
            </a:solidFill>
            <a:ln w="25400"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Calculations!$N$19</c:f>
              <c:numCache>
                <c:formatCode>0.00%</c:formatCode>
                <c:ptCount val="1"/>
                <c:pt idx="0">
                  <c:v>0.58500924986572778</c:v>
                </c:pt>
              </c:numCache>
            </c:numRef>
          </c:xVal>
          <c:yVal>
            <c:numRef>
              <c:f>Calculations!$N$20</c:f>
              <c:numCache>
                <c:formatCode>0.000</c:formatCode>
                <c:ptCount val="1"/>
                <c:pt idx="0">
                  <c:v>1.2036725360695636E-2</c:v>
                </c:pt>
              </c:numCache>
            </c:numRef>
          </c:yVal>
          <c:bubbleSize>
            <c:numRef>
              <c:f>Calculations!$N$18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B-5D8E-464B-B6DD-E403781DD8A8}"/>
            </c:ext>
          </c:extLst>
        </c:ser>
        <c:ser>
          <c:idx val="12"/>
          <c:order val="12"/>
          <c:tx>
            <c:strRef>
              <c:f>Calculations!$O$2</c:f>
              <c:strCache>
                <c:ptCount val="1"/>
                <c:pt idx="0">
                  <c:v>2009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  <a:alpha val="75000"/>
              </a:schemeClr>
            </a:solidFill>
            <a:ln w="25400"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Calculations!$O$19</c:f>
              <c:numCache>
                <c:formatCode>0.00%</c:formatCode>
                <c:ptCount val="1"/>
                <c:pt idx="0">
                  <c:v>0.93599872739805934</c:v>
                </c:pt>
              </c:numCache>
            </c:numRef>
          </c:xVal>
          <c:yVal>
            <c:numRef>
              <c:f>Calculations!$O$20</c:f>
              <c:numCache>
                <c:formatCode>0.000</c:formatCode>
                <c:ptCount val="1"/>
                <c:pt idx="0">
                  <c:v>5.0576495036762835E-2</c:v>
                </c:pt>
              </c:numCache>
            </c:numRef>
          </c:yVal>
          <c:bubbleSize>
            <c:numRef>
              <c:f>Calculations!$O$18</c:f>
              <c:numCache>
                <c:formatCode>General</c:formatCode>
                <c:ptCount val="1"/>
                <c:pt idx="0">
                  <c:v>7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C-5D8E-464B-B6DD-E403781DD8A8}"/>
            </c:ext>
          </c:extLst>
        </c:ser>
        <c:ser>
          <c:idx val="13"/>
          <c:order val="13"/>
          <c:tx>
            <c:strRef>
              <c:f>Calculations!$P$2</c:f>
              <c:strCache>
                <c:ptCount val="1"/>
                <c:pt idx="0">
                  <c:v>2008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  <a:alpha val="75000"/>
              </a:schemeClr>
            </a:solidFill>
            <a:ln w="25400"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Calculations!$P$19</c:f>
              <c:numCache>
                <c:formatCode>0.00%</c:formatCode>
                <c:ptCount val="1"/>
                <c:pt idx="0">
                  <c:v>0.55801108404990307</c:v>
                </c:pt>
              </c:numCache>
            </c:numRef>
          </c:xVal>
          <c:yVal>
            <c:numRef>
              <c:f>Calculations!$P$20</c:f>
              <c:numCache>
                <c:formatCode>0.000</c:formatCode>
                <c:ptCount val="1"/>
                <c:pt idx="0">
                  <c:v>2.1559985213410293E-2</c:v>
                </c:pt>
              </c:numCache>
            </c:numRef>
          </c:yVal>
          <c:bubbleSize>
            <c:numRef>
              <c:f>Calculations!$P$18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D-5D8E-464B-B6DD-E403781DD8A8}"/>
            </c:ext>
          </c:extLst>
        </c:ser>
        <c:ser>
          <c:idx val="14"/>
          <c:order val="14"/>
          <c:tx>
            <c:strRef>
              <c:f>Calculations!$Q$2</c:f>
              <c:strCache>
                <c:ptCount val="1"/>
                <c:pt idx="0">
                  <c:v>2007</c:v>
                </c:pt>
              </c:strCache>
            </c:strRef>
          </c:tx>
          <c:spPr>
            <a:solidFill>
              <a:schemeClr val="accent3">
                <a:lumMod val="80000"/>
                <a:lumOff val="20000"/>
                <a:alpha val="75000"/>
              </a:schemeClr>
            </a:solidFill>
            <a:ln w="25400"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Calculations!$Q$19</c:f>
              <c:numCache>
                <c:formatCode>0.00%</c:formatCode>
                <c:ptCount val="1"/>
                <c:pt idx="0">
                  <c:v>0.55402595637697893</c:v>
                </c:pt>
              </c:numCache>
            </c:numRef>
          </c:xVal>
          <c:yVal>
            <c:numRef>
              <c:f>Calculations!$Q$20</c:f>
              <c:numCache>
                <c:formatCode>0.000</c:formatCode>
                <c:ptCount val="1"/>
                <c:pt idx="0">
                  <c:v>2.4540416923211961E-2</c:v>
                </c:pt>
              </c:numCache>
            </c:numRef>
          </c:yVal>
          <c:bubbleSize>
            <c:numRef>
              <c:f>Calculations!$Q$18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E-5D8E-464B-B6DD-E403781DD8A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bubbleScale val="30"/>
        <c:showNegBubbles val="0"/>
        <c:axId val="1324671999"/>
        <c:axId val="428812671"/>
      </c:bubbleChart>
      <c:valAx>
        <c:axId val="1324671999"/>
        <c:scaling>
          <c:orientation val="minMax"/>
          <c:max val="1"/>
          <c:min val="0.30000000000000004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800" b="0" i="0" baseline="0">
                    <a:effectLst/>
                  </a:rPr>
                  <a:t>CRSV (the total market share occupied by the group of dominant companies in a particular market)</a:t>
                </a:r>
                <a:endParaRPr lang="ru-CN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 w="38100" cap="flat" cmpd="sng" algn="ctr">
            <a:solidFill>
              <a:schemeClr val="tx1">
                <a:lumMod val="25000"/>
                <a:lumOff val="75000"/>
              </a:schemeClr>
            </a:solidFill>
            <a:round/>
            <a:headEnd type="stealth" w="lg" len="lg"/>
            <a:tailEnd type="stealth" w="lg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28812671"/>
        <c:crossesAt val="0.1"/>
        <c:crossBetween val="midCat"/>
      </c:valAx>
      <c:valAx>
        <c:axId val="428812671"/>
        <c:scaling>
          <c:logBase val="10"/>
          <c:orientation val="minMax"/>
          <c:max val="1"/>
          <c:min val="1.0000000000000002E-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800" b="0" i="0" baseline="0">
                    <a:effectLst/>
                  </a:rPr>
                  <a:t>HTSV  (the differentiation between companies within the dominant group)</a:t>
                </a:r>
                <a:endParaRPr lang="ru-CN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0.000" sourceLinked="1"/>
        <c:majorTickMark val="none"/>
        <c:minorTickMark val="none"/>
        <c:tickLblPos val="nextTo"/>
        <c:spPr>
          <a:noFill/>
          <a:ln w="38100" cap="flat" cmpd="sng" algn="ctr">
            <a:solidFill>
              <a:schemeClr val="tx1">
                <a:lumMod val="25000"/>
                <a:lumOff val="75000"/>
              </a:schemeClr>
            </a:solidFill>
            <a:round/>
            <a:headEnd type="stealth" w="lg" len="lg"/>
            <a:tailEnd type="stealth" w="lg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324671999"/>
        <c:crossesAt val="0.65000000000000013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u="none" strike="noStrike" baseline="0">
                <a:effectLst/>
              </a:rPr>
              <a:t>SV Matrix. Quadrant</a:t>
            </a:r>
            <a:r>
              <a:rPr lang="ru-RU" sz="1800" b="1" i="0" u="none" strike="noStrike" baseline="0">
                <a:effectLst/>
              </a:rPr>
              <a:t> </a:t>
            </a:r>
            <a:r>
              <a:rPr lang="en-US" sz="1800" b="1" i="0" baseline="0">
                <a:effectLst/>
              </a:rPr>
              <a:t>I</a:t>
            </a:r>
            <a:endParaRPr lang="ru-RU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ubbleChart>
        <c:varyColors val="0"/>
        <c:ser>
          <c:idx val="0"/>
          <c:order val="0"/>
          <c:tx>
            <c:strRef>
              <c:f>Calculations!$C$2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1">
                <a:alpha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ru-RU"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Calculations!$C$19</c:f>
              <c:numCache>
                <c:formatCode>0.00%</c:formatCode>
                <c:ptCount val="1"/>
                <c:pt idx="0">
                  <c:v>0.55801108404990307</c:v>
                </c:pt>
              </c:numCache>
            </c:numRef>
          </c:xVal>
          <c:yVal>
            <c:numRef>
              <c:f>Calculations!$C$20</c:f>
              <c:numCache>
                <c:formatCode>0.000</c:formatCode>
                <c:ptCount val="1"/>
                <c:pt idx="0">
                  <c:v>2.1559985213410293E-2</c:v>
                </c:pt>
              </c:numCache>
            </c:numRef>
          </c:yVal>
          <c:bubbleSize>
            <c:numRef>
              <c:f>Calculations!$C$18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1"/>
          <c:extLst>
            <c:ext xmlns:c16="http://schemas.microsoft.com/office/drawing/2014/chart" uri="{C3380CC4-5D6E-409C-BE32-E72D297353CC}">
              <c16:uniqueId val="{00000000-B5ED-484A-8649-7054FD6C8937}"/>
            </c:ext>
          </c:extLst>
        </c:ser>
        <c:ser>
          <c:idx val="1"/>
          <c:order val="1"/>
          <c:tx>
            <c:strRef>
              <c:f>Calculations!$D$2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2">
                <a:alpha val="75000"/>
              </a:schemeClr>
            </a:solidFill>
            <a:ln w="25400"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Calculations!$D$19</c:f>
              <c:numCache>
                <c:formatCode>0.00%</c:formatCode>
                <c:ptCount val="1"/>
                <c:pt idx="0">
                  <c:v>0.55402595637697893</c:v>
                </c:pt>
              </c:numCache>
            </c:numRef>
          </c:xVal>
          <c:yVal>
            <c:numRef>
              <c:f>Calculations!$D$20</c:f>
              <c:numCache>
                <c:formatCode>0.000</c:formatCode>
                <c:ptCount val="1"/>
                <c:pt idx="0">
                  <c:v>2.4540416923211961E-2</c:v>
                </c:pt>
              </c:numCache>
            </c:numRef>
          </c:yVal>
          <c:bubbleSize>
            <c:numRef>
              <c:f>Calculations!$D$18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1"/>
          <c:extLst>
            <c:ext xmlns:c16="http://schemas.microsoft.com/office/drawing/2014/chart" uri="{C3380CC4-5D6E-409C-BE32-E72D297353CC}">
              <c16:uniqueId val="{00000001-B5ED-484A-8649-7054FD6C8937}"/>
            </c:ext>
          </c:extLst>
        </c:ser>
        <c:ser>
          <c:idx val="2"/>
          <c:order val="2"/>
          <c:tx>
            <c:strRef>
              <c:f>Calculations!$E$2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3">
                <a:alpha val="75000"/>
              </a:schemeClr>
            </a:solidFill>
            <a:ln w="25400"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ru-RU"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Calculations!$E$19</c:f>
              <c:numCache>
                <c:formatCode>0.00%</c:formatCode>
                <c:ptCount val="1"/>
                <c:pt idx="0">
                  <c:v>0.5267019204709471</c:v>
                </c:pt>
              </c:numCache>
            </c:numRef>
          </c:xVal>
          <c:yVal>
            <c:numRef>
              <c:f>Calculations!$E$20</c:f>
              <c:numCache>
                <c:formatCode>0.000</c:formatCode>
                <c:ptCount val="1"/>
                <c:pt idx="0">
                  <c:v>3.1571492023094727E-3</c:v>
                </c:pt>
              </c:numCache>
            </c:numRef>
          </c:yVal>
          <c:bubbleSize>
            <c:numRef>
              <c:f>Calculations!$E$18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1"/>
          <c:extLst>
            <c:ext xmlns:c16="http://schemas.microsoft.com/office/drawing/2014/chart" uri="{C3380CC4-5D6E-409C-BE32-E72D297353CC}">
              <c16:uniqueId val="{00000002-B5ED-484A-8649-7054FD6C8937}"/>
            </c:ext>
          </c:extLst>
        </c:ser>
        <c:ser>
          <c:idx val="3"/>
          <c:order val="3"/>
          <c:tx>
            <c:strRef>
              <c:f>Calculations!$F$2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4">
                <a:alpha val="75000"/>
              </a:schemeClr>
            </a:solidFill>
            <a:ln w="25400"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ru-RU"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Calculations!$F$19</c:f>
              <c:numCache>
                <c:formatCode>0.00%</c:formatCode>
                <c:ptCount val="1"/>
                <c:pt idx="0">
                  <c:v>0.75470635772293093</c:v>
                </c:pt>
              </c:numCache>
            </c:numRef>
          </c:xVal>
          <c:yVal>
            <c:numRef>
              <c:f>Calculations!$F$20</c:f>
              <c:numCache>
                <c:formatCode>0.000</c:formatCode>
                <c:ptCount val="1"/>
                <c:pt idx="0">
                  <c:v>6.673654326774936E-2</c:v>
                </c:pt>
              </c:numCache>
            </c:numRef>
          </c:yVal>
          <c:bubbleSize>
            <c:numRef>
              <c:f>Calculations!$F$18</c:f>
              <c:numCache>
                <c:formatCode>General</c:formatCode>
                <c:ptCount val="1"/>
                <c:pt idx="0">
                  <c:v>4</c:v>
                </c:pt>
              </c:numCache>
            </c:numRef>
          </c:bubbleSize>
          <c:bubble3D val="1"/>
          <c:extLst>
            <c:ext xmlns:c16="http://schemas.microsoft.com/office/drawing/2014/chart" uri="{C3380CC4-5D6E-409C-BE32-E72D297353CC}">
              <c16:uniqueId val="{00000003-B5ED-484A-8649-7054FD6C8937}"/>
            </c:ext>
          </c:extLst>
        </c:ser>
        <c:ser>
          <c:idx val="4"/>
          <c:order val="4"/>
          <c:tx>
            <c:strRef>
              <c:f>Calculations!$G$2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chemeClr val="accent5">
                <a:alpha val="75000"/>
              </a:schemeClr>
            </a:solidFill>
            <a:ln w="25400"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ru-RU"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Calculations!$G$19</c:f>
              <c:numCache>
                <c:formatCode>0.00%</c:formatCode>
                <c:ptCount val="1"/>
                <c:pt idx="0">
                  <c:v>0.76567757942166192</c:v>
                </c:pt>
              </c:numCache>
            </c:numRef>
          </c:xVal>
          <c:yVal>
            <c:numRef>
              <c:f>Calculations!$G$20</c:f>
              <c:numCache>
                <c:formatCode>0.000</c:formatCode>
                <c:ptCount val="1"/>
                <c:pt idx="0">
                  <c:v>6.0632655887323882E-2</c:v>
                </c:pt>
              </c:numCache>
            </c:numRef>
          </c:yVal>
          <c:bubbleSize>
            <c:numRef>
              <c:f>Calculations!$G$18</c:f>
              <c:numCache>
                <c:formatCode>General</c:formatCode>
                <c:ptCount val="1"/>
                <c:pt idx="0">
                  <c:v>4</c:v>
                </c:pt>
              </c:numCache>
            </c:numRef>
          </c:bubbleSize>
          <c:bubble3D val="1"/>
          <c:extLst>
            <c:ext xmlns:c16="http://schemas.microsoft.com/office/drawing/2014/chart" uri="{C3380CC4-5D6E-409C-BE32-E72D297353CC}">
              <c16:uniqueId val="{00000004-B5ED-484A-8649-7054FD6C8937}"/>
            </c:ext>
          </c:extLst>
        </c:ser>
        <c:ser>
          <c:idx val="5"/>
          <c:order val="5"/>
          <c:tx>
            <c:strRef>
              <c:f>Calculations!$H$2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chemeClr val="accent6">
                <a:alpha val="75000"/>
              </a:schemeClr>
            </a:solidFill>
            <a:ln w="25400"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Calculations!$H$19</c:f>
              <c:numCache>
                <c:formatCode>0.00%</c:formatCode>
                <c:ptCount val="1"/>
                <c:pt idx="0">
                  <c:v>0.78334433096167089</c:v>
                </c:pt>
              </c:numCache>
            </c:numRef>
          </c:xVal>
          <c:yVal>
            <c:numRef>
              <c:f>Calculations!$H$20</c:f>
              <c:numCache>
                <c:formatCode>0.000</c:formatCode>
                <c:ptCount val="1"/>
                <c:pt idx="0">
                  <c:v>4.4977125651743645E-2</c:v>
                </c:pt>
              </c:numCache>
            </c:numRef>
          </c:yVal>
          <c:bubbleSize>
            <c:numRef>
              <c:f>Calculations!$H$18</c:f>
              <c:numCache>
                <c:formatCode>General</c:formatCode>
                <c:ptCount val="1"/>
                <c:pt idx="0">
                  <c:v>4</c:v>
                </c:pt>
              </c:numCache>
            </c:numRef>
          </c:bubbleSize>
          <c:bubble3D val="1"/>
          <c:extLst>
            <c:ext xmlns:c16="http://schemas.microsoft.com/office/drawing/2014/chart" uri="{C3380CC4-5D6E-409C-BE32-E72D297353CC}">
              <c16:uniqueId val="{00000005-B5ED-484A-8649-7054FD6C8937}"/>
            </c:ext>
          </c:extLst>
        </c:ser>
        <c:ser>
          <c:idx val="6"/>
          <c:order val="6"/>
          <c:tx>
            <c:strRef>
              <c:f>Calculations!$I$2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chemeClr val="accent1">
                <a:lumMod val="60000"/>
                <a:alpha val="75000"/>
              </a:schemeClr>
            </a:solidFill>
            <a:ln w="25400"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Calculations!$I$19</c:f>
              <c:numCache>
                <c:formatCode>0.00%</c:formatCode>
                <c:ptCount val="1"/>
                <c:pt idx="0">
                  <c:v>0.76285704807086219</c:v>
                </c:pt>
              </c:numCache>
            </c:numRef>
          </c:xVal>
          <c:yVal>
            <c:numRef>
              <c:f>Calculations!$I$20</c:f>
              <c:numCache>
                <c:formatCode>0.000</c:formatCode>
                <c:ptCount val="1"/>
                <c:pt idx="0">
                  <c:v>5.5858234532483696E-2</c:v>
                </c:pt>
              </c:numCache>
            </c:numRef>
          </c:yVal>
          <c:bubbleSize>
            <c:numRef>
              <c:f>Calculations!$I$18</c:f>
              <c:numCache>
                <c:formatCode>General</c:formatCode>
                <c:ptCount val="1"/>
                <c:pt idx="0">
                  <c:v>4</c:v>
                </c:pt>
              </c:numCache>
            </c:numRef>
          </c:bubbleSize>
          <c:bubble3D val="1"/>
          <c:extLst>
            <c:ext xmlns:c16="http://schemas.microsoft.com/office/drawing/2014/chart" uri="{C3380CC4-5D6E-409C-BE32-E72D297353CC}">
              <c16:uniqueId val="{00000006-B5ED-484A-8649-7054FD6C8937}"/>
            </c:ext>
          </c:extLst>
        </c:ser>
        <c:ser>
          <c:idx val="7"/>
          <c:order val="7"/>
          <c:tx>
            <c:strRef>
              <c:f>Calculations!$J$2</c:f>
              <c:strCache>
                <c:ptCount val="1"/>
                <c:pt idx="0">
                  <c:v>2014</c:v>
                </c:pt>
              </c:strCache>
            </c:strRef>
          </c:tx>
          <c:spPr>
            <a:solidFill>
              <a:schemeClr val="accent2">
                <a:lumMod val="60000"/>
                <a:alpha val="75000"/>
              </a:schemeClr>
            </a:solidFill>
            <a:ln w="25400"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Calculations!$J$19</c:f>
              <c:numCache>
                <c:formatCode>0.00%</c:formatCode>
                <c:ptCount val="1"/>
                <c:pt idx="0">
                  <c:v>0.85324637837150241</c:v>
                </c:pt>
              </c:numCache>
            </c:numRef>
          </c:xVal>
          <c:yVal>
            <c:numRef>
              <c:f>Calculations!$J$20</c:f>
              <c:numCache>
                <c:formatCode>0.000</c:formatCode>
                <c:ptCount val="1"/>
                <c:pt idx="0">
                  <c:v>5.6549086429136107E-2</c:v>
                </c:pt>
              </c:numCache>
            </c:numRef>
          </c:yVal>
          <c:bubbleSize>
            <c:numRef>
              <c:f>Calculations!$J$18</c:f>
              <c:numCache>
                <c:formatCode>General</c:formatCode>
                <c:ptCount val="1"/>
                <c:pt idx="0">
                  <c:v>6</c:v>
                </c:pt>
              </c:numCache>
            </c:numRef>
          </c:bubbleSize>
          <c:bubble3D val="1"/>
          <c:extLst>
            <c:ext xmlns:c16="http://schemas.microsoft.com/office/drawing/2014/chart" uri="{C3380CC4-5D6E-409C-BE32-E72D297353CC}">
              <c16:uniqueId val="{00000007-B5ED-484A-8649-7054FD6C8937}"/>
            </c:ext>
          </c:extLst>
        </c:ser>
        <c:ser>
          <c:idx val="8"/>
          <c:order val="8"/>
          <c:tx>
            <c:strRef>
              <c:f>Calculations!$K$2</c:f>
              <c:strCache>
                <c:ptCount val="1"/>
                <c:pt idx="0">
                  <c:v>2013</c:v>
                </c:pt>
              </c:strCache>
            </c:strRef>
          </c:tx>
          <c:spPr>
            <a:solidFill>
              <a:schemeClr val="accent3">
                <a:lumMod val="60000"/>
                <a:alpha val="75000"/>
              </a:schemeClr>
            </a:solidFill>
            <a:ln w="25400"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Calculations!$K$19</c:f>
              <c:numCache>
                <c:formatCode>0.00%</c:formatCode>
                <c:ptCount val="1"/>
                <c:pt idx="0">
                  <c:v>0.65774804307121126</c:v>
                </c:pt>
              </c:numCache>
            </c:numRef>
          </c:xVal>
          <c:yVal>
            <c:numRef>
              <c:f>Calculations!$K$20</c:f>
              <c:numCache>
                <c:formatCode>0.000</c:formatCode>
                <c:ptCount val="1"/>
                <c:pt idx="0">
                  <c:v>2.3413284605466513E-2</c:v>
                </c:pt>
              </c:numCache>
            </c:numRef>
          </c:yVal>
          <c:bubbleSize>
            <c:numRef>
              <c:f>Calculations!$K$18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1"/>
          <c:extLst>
            <c:ext xmlns:c16="http://schemas.microsoft.com/office/drawing/2014/chart" uri="{C3380CC4-5D6E-409C-BE32-E72D297353CC}">
              <c16:uniqueId val="{00000008-B5ED-484A-8649-7054FD6C8937}"/>
            </c:ext>
          </c:extLst>
        </c:ser>
        <c:ser>
          <c:idx val="9"/>
          <c:order val="9"/>
          <c:tx>
            <c:strRef>
              <c:f>Calculations!$L$2</c:f>
              <c:strCache>
                <c:ptCount val="1"/>
                <c:pt idx="0">
                  <c:v>2012</c:v>
                </c:pt>
              </c:strCache>
            </c:strRef>
          </c:tx>
          <c:spPr>
            <a:solidFill>
              <a:schemeClr val="accent4">
                <a:lumMod val="60000"/>
                <a:alpha val="75000"/>
              </a:schemeClr>
            </a:solidFill>
            <a:ln w="25400"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Calculations!$L$19</c:f>
              <c:numCache>
                <c:formatCode>0.00%</c:formatCode>
                <c:ptCount val="1"/>
                <c:pt idx="0">
                  <c:v>0.57937160805093801</c:v>
                </c:pt>
              </c:numCache>
            </c:numRef>
          </c:xVal>
          <c:yVal>
            <c:numRef>
              <c:f>Calculations!$L$20</c:f>
              <c:numCache>
                <c:formatCode>0.000</c:formatCode>
                <c:ptCount val="1"/>
                <c:pt idx="0">
                  <c:v>1.2612521779679501E-2</c:v>
                </c:pt>
              </c:numCache>
            </c:numRef>
          </c:yVal>
          <c:bubbleSize>
            <c:numRef>
              <c:f>Calculations!$L$18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1"/>
          <c:extLst>
            <c:ext xmlns:c16="http://schemas.microsoft.com/office/drawing/2014/chart" uri="{C3380CC4-5D6E-409C-BE32-E72D297353CC}">
              <c16:uniqueId val="{00000009-B5ED-484A-8649-7054FD6C8937}"/>
            </c:ext>
          </c:extLst>
        </c:ser>
        <c:ser>
          <c:idx val="10"/>
          <c:order val="10"/>
          <c:tx>
            <c:strRef>
              <c:f>Calculations!$M$2</c:f>
              <c:strCache>
                <c:ptCount val="1"/>
                <c:pt idx="0">
                  <c:v>2011</c:v>
                </c:pt>
              </c:strCache>
            </c:strRef>
          </c:tx>
          <c:spPr>
            <a:solidFill>
              <a:schemeClr val="accent5">
                <a:lumMod val="60000"/>
                <a:alpha val="75000"/>
              </a:schemeClr>
            </a:solidFill>
            <a:ln w="25400"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Calculations!$M$19</c:f>
              <c:numCache>
                <c:formatCode>0.00%</c:formatCode>
                <c:ptCount val="1"/>
                <c:pt idx="0">
                  <c:v>0.88314144163003272</c:v>
                </c:pt>
              </c:numCache>
            </c:numRef>
          </c:xVal>
          <c:yVal>
            <c:numRef>
              <c:f>Calculations!$M$20</c:f>
              <c:numCache>
                <c:formatCode>0.000</c:formatCode>
                <c:ptCount val="1"/>
                <c:pt idx="0">
                  <c:v>4.0096370152443779E-2</c:v>
                </c:pt>
              </c:numCache>
            </c:numRef>
          </c:yVal>
          <c:bubbleSize>
            <c:numRef>
              <c:f>Calculations!$M$18</c:f>
              <c:numCache>
                <c:formatCode>General</c:formatCode>
                <c:ptCount val="1"/>
                <c:pt idx="0">
                  <c:v>6</c:v>
                </c:pt>
              </c:numCache>
            </c:numRef>
          </c:bubbleSize>
          <c:bubble3D val="1"/>
          <c:extLst>
            <c:ext xmlns:c16="http://schemas.microsoft.com/office/drawing/2014/chart" uri="{C3380CC4-5D6E-409C-BE32-E72D297353CC}">
              <c16:uniqueId val="{0000000A-B5ED-484A-8649-7054FD6C8937}"/>
            </c:ext>
          </c:extLst>
        </c:ser>
        <c:ser>
          <c:idx val="11"/>
          <c:order val="11"/>
          <c:tx>
            <c:strRef>
              <c:f>Calculations!$N$2</c:f>
              <c:strCache>
                <c:ptCount val="1"/>
                <c:pt idx="0">
                  <c:v>2010</c:v>
                </c:pt>
              </c:strCache>
            </c:strRef>
          </c:tx>
          <c:spPr>
            <a:solidFill>
              <a:schemeClr val="accent6">
                <a:lumMod val="60000"/>
                <a:alpha val="75000"/>
              </a:schemeClr>
            </a:solidFill>
            <a:ln w="25400"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Calculations!$N$19</c:f>
              <c:numCache>
                <c:formatCode>0.00%</c:formatCode>
                <c:ptCount val="1"/>
                <c:pt idx="0">
                  <c:v>0.58500924986572778</c:v>
                </c:pt>
              </c:numCache>
            </c:numRef>
          </c:xVal>
          <c:yVal>
            <c:numRef>
              <c:f>Calculations!$N$20</c:f>
              <c:numCache>
                <c:formatCode>0.000</c:formatCode>
                <c:ptCount val="1"/>
                <c:pt idx="0">
                  <c:v>1.2036725360695636E-2</c:v>
                </c:pt>
              </c:numCache>
            </c:numRef>
          </c:yVal>
          <c:bubbleSize>
            <c:numRef>
              <c:f>Calculations!$N$18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1"/>
          <c:extLst>
            <c:ext xmlns:c16="http://schemas.microsoft.com/office/drawing/2014/chart" uri="{C3380CC4-5D6E-409C-BE32-E72D297353CC}">
              <c16:uniqueId val="{0000000B-B5ED-484A-8649-7054FD6C8937}"/>
            </c:ext>
          </c:extLst>
        </c:ser>
        <c:ser>
          <c:idx val="12"/>
          <c:order val="12"/>
          <c:tx>
            <c:strRef>
              <c:f>Calculations!$O$2</c:f>
              <c:strCache>
                <c:ptCount val="1"/>
                <c:pt idx="0">
                  <c:v>2009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  <a:alpha val="75000"/>
              </a:schemeClr>
            </a:solidFill>
            <a:ln w="25400"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Calculations!$O$19</c:f>
              <c:numCache>
                <c:formatCode>0.00%</c:formatCode>
                <c:ptCount val="1"/>
                <c:pt idx="0">
                  <c:v>0.93599872739805934</c:v>
                </c:pt>
              </c:numCache>
            </c:numRef>
          </c:xVal>
          <c:yVal>
            <c:numRef>
              <c:f>Calculations!$O$20</c:f>
              <c:numCache>
                <c:formatCode>0.000</c:formatCode>
                <c:ptCount val="1"/>
                <c:pt idx="0">
                  <c:v>5.0576495036762835E-2</c:v>
                </c:pt>
              </c:numCache>
            </c:numRef>
          </c:yVal>
          <c:bubbleSize>
            <c:numRef>
              <c:f>Calculations!$O$18</c:f>
              <c:numCache>
                <c:formatCode>General</c:formatCode>
                <c:ptCount val="1"/>
                <c:pt idx="0">
                  <c:v>7</c:v>
                </c:pt>
              </c:numCache>
            </c:numRef>
          </c:bubbleSize>
          <c:bubble3D val="1"/>
          <c:extLst>
            <c:ext xmlns:c16="http://schemas.microsoft.com/office/drawing/2014/chart" uri="{C3380CC4-5D6E-409C-BE32-E72D297353CC}">
              <c16:uniqueId val="{0000000C-B5ED-484A-8649-7054FD6C8937}"/>
            </c:ext>
          </c:extLst>
        </c:ser>
        <c:ser>
          <c:idx val="13"/>
          <c:order val="13"/>
          <c:tx>
            <c:strRef>
              <c:f>Calculations!$P$2</c:f>
              <c:strCache>
                <c:ptCount val="1"/>
                <c:pt idx="0">
                  <c:v>2008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  <a:alpha val="75000"/>
              </a:schemeClr>
            </a:solidFill>
            <a:ln w="25400"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Calculations!$P$19</c:f>
              <c:numCache>
                <c:formatCode>0.00%</c:formatCode>
                <c:ptCount val="1"/>
                <c:pt idx="0">
                  <c:v>0.55801108404990307</c:v>
                </c:pt>
              </c:numCache>
            </c:numRef>
          </c:xVal>
          <c:yVal>
            <c:numRef>
              <c:f>Calculations!$P$20</c:f>
              <c:numCache>
                <c:formatCode>0.000</c:formatCode>
                <c:ptCount val="1"/>
                <c:pt idx="0">
                  <c:v>2.1559985213410293E-2</c:v>
                </c:pt>
              </c:numCache>
            </c:numRef>
          </c:yVal>
          <c:bubbleSize>
            <c:numRef>
              <c:f>Calculations!$P$18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1"/>
          <c:extLst>
            <c:ext xmlns:c16="http://schemas.microsoft.com/office/drawing/2014/chart" uri="{C3380CC4-5D6E-409C-BE32-E72D297353CC}">
              <c16:uniqueId val="{00000000-7D23-4EBE-BF3F-907FF54807C8}"/>
            </c:ext>
          </c:extLst>
        </c:ser>
        <c:ser>
          <c:idx val="14"/>
          <c:order val="14"/>
          <c:tx>
            <c:strRef>
              <c:f>Calculations!$Q$2</c:f>
              <c:strCache>
                <c:ptCount val="1"/>
                <c:pt idx="0">
                  <c:v>2007</c:v>
                </c:pt>
              </c:strCache>
            </c:strRef>
          </c:tx>
          <c:spPr>
            <a:solidFill>
              <a:schemeClr val="accent3">
                <a:lumMod val="80000"/>
                <a:lumOff val="20000"/>
                <a:alpha val="75000"/>
              </a:schemeClr>
            </a:solidFill>
            <a:ln w="25400"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Calculations!$Q$19</c:f>
              <c:numCache>
                <c:formatCode>0.00%</c:formatCode>
                <c:ptCount val="1"/>
                <c:pt idx="0">
                  <c:v>0.55402595637697893</c:v>
                </c:pt>
              </c:numCache>
            </c:numRef>
          </c:xVal>
          <c:yVal>
            <c:numRef>
              <c:f>Calculations!$Q$20</c:f>
              <c:numCache>
                <c:formatCode>0.000</c:formatCode>
                <c:ptCount val="1"/>
                <c:pt idx="0">
                  <c:v>2.4540416923211961E-2</c:v>
                </c:pt>
              </c:numCache>
            </c:numRef>
          </c:yVal>
          <c:bubbleSize>
            <c:numRef>
              <c:f>Calculations!$Q$18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1"/>
          <c:extLst>
            <c:ext xmlns:c16="http://schemas.microsoft.com/office/drawing/2014/chart" uri="{C3380CC4-5D6E-409C-BE32-E72D297353CC}">
              <c16:uniqueId val="{00000001-7D23-4EBE-BF3F-907FF54807C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bubbleScale val="30"/>
        <c:showNegBubbles val="0"/>
        <c:axId val="1324671999"/>
        <c:axId val="428812671"/>
      </c:bubbleChart>
      <c:valAx>
        <c:axId val="1324671999"/>
        <c:scaling>
          <c:orientation val="minMax"/>
          <c:max val="0.65000000000000013"/>
          <c:min val="0.30000000000000004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800" b="0" i="0" baseline="0">
                    <a:effectLst/>
                  </a:rPr>
                  <a:t>CRSV (the total market share occupied by the group of dominant companies in a particular market)</a:t>
                </a:r>
                <a:endParaRPr lang="ru-CN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 w="38100" cap="flat" cmpd="sng" algn="ctr">
            <a:solidFill>
              <a:schemeClr val="tx1">
                <a:lumMod val="25000"/>
                <a:lumOff val="75000"/>
              </a:schemeClr>
            </a:solidFill>
            <a:round/>
            <a:headEnd type="stealth" w="lg" len="lg"/>
            <a:tailEnd type="stealth" w="lg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28812671"/>
        <c:crossesAt val="0.1"/>
        <c:crossBetween val="midCat"/>
      </c:valAx>
      <c:valAx>
        <c:axId val="428812671"/>
        <c:scaling>
          <c:logBase val="10"/>
          <c:orientation val="minMax"/>
          <c:max val="1"/>
          <c:min val="0.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800" b="0" i="0" baseline="0">
                    <a:effectLst/>
                  </a:rPr>
                  <a:t>HTSV  (the differentiation between companies within the dominant group)</a:t>
                </a:r>
                <a:endParaRPr lang="ru-CN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0.000" sourceLinked="1"/>
        <c:majorTickMark val="none"/>
        <c:minorTickMark val="none"/>
        <c:tickLblPos val="nextTo"/>
        <c:spPr>
          <a:noFill/>
          <a:ln w="38100" cap="flat" cmpd="sng" algn="ctr">
            <a:solidFill>
              <a:schemeClr val="tx1">
                <a:lumMod val="25000"/>
                <a:lumOff val="75000"/>
              </a:schemeClr>
            </a:solidFill>
            <a:round/>
            <a:headEnd type="stealth" w="lg" len="lg"/>
            <a:tailEnd type="stealth" w="lg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324671999"/>
        <c:crossesAt val="0.65000000000000013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u="none" strike="noStrike" baseline="0">
                <a:effectLst/>
              </a:rPr>
              <a:t>SV Matrix. Quadrant</a:t>
            </a:r>
            <a:r>
              <a:rPr lang="ru-RU" sz="1800" b="1" i="0" u="none" strike="noStrike" baseline="0">
                <a:effectLst/>
              </a:rPr>
              <a:t> </a:t>
            </a:r>
            <a:r>
              <a:rPr lang="en-US" sz="1800" b="1" i="0" baseline="0">
                <a:effectLst/>
              </a:rPr>
              <a:t>RO</a:t>
            </a:r>
            <a:endParaRPr lang="ru-RU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ubbleChart>
        <c:varyColors val="0"/>
        <c:ser>
          <c:idx val="0"/>
          <c:order val="0"/>
          <c:tx>
            <c:strRef>
              <c:f>Calculations!$C$2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1">
                <a:alpha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ru-RU"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Calculations!$C$19</c:f>
              <c:numCache>
                <c:formatCode>0.00%</c:formatCode>
                <c:ptCount val="1"/>
                <c:pt idx="0">
                  <c:v>0.55801108404990307</c:v>
                </c:pt>
              </c:numCache>
            </c:numRef>
          </c:xVal>
          <c:yVal>
            <c:numRef>
              <c:f>Calculations!$C$20</c:f>
              <c:numCache>
                <c:formatCode>0.000</c:formatCode>
                <c:ptCount val="1"/>
                <c:pt idx="0">
                  <c:v>2.1559985213410293E-2</c:v>
                </c:pt>
              </c:numCache>
            </c:numRef>
          </c:yVal>
          <c:bubbleSize>
            <c:numRef>
              <c:f>Calculations!$C$18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1"/>
          <c:extLst>
            <c:ext xmlns:c16="http://schemas.microsoft.com/office/drawing/2014/chart" uri="{C3380CC4-5D6E-409C-BE32-E72D297353CC}">
              <c16:uniqueId val="{00000000-3CF9-42E0-B20B-6F891BBF668F}"/>
            </c:ext>
          </c:extLst>
        </c:ser>
        <c:ser>
          <c:idx val="1"/>
          <c:order val="1"/>
          <c:tx>
            <c:strRef>
              <c:f>Calculations!$D$2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2">
                <a:alpha val="75000"/>
              </a:schemeClr>
            </a:solidFill>
            <a:ln w="25400"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Calculations!$D$19</c:f>
              <c:numCache>
                <c:formatCode>0.00%</c:formatCode>
                <c:ptCount val="1"/>
                <c:pt idx="0">
                  <c:v>0.55402595637697893</c:v>
                </c:pt>
              </c:numCache>
            </c:numRef>
          </c:xVal>
          <c:yVal>
            <c:numRef>
              <c:f>Calculations!$D$20</c:f>
              <c:numCache>
                <c:formatCode>0.000</c:formatCode>
                <c:ptCount val="1"/>
                <c:pt idx="0">
                  <c:v>2.4540416923211961E-2</c:v>
                </c:pt>
              </c:numCache>
            </c:numRef>
          </c:yVal>
          <c:bubbleSize>
            <c:numRef>
              <c:f>Calculations!$D$18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1"/>
          <c:extLst>
            <c:ext xmlns:c16="http://schemas.microsoft.com/office/drawing/2014/chart" uri="{C3380CC4-5D6E-409C-BE32-E72D297353CC}">
              <c16:uniqueId val="{00000001-3CF9-42E0-B20B-6F891BBF668F}"/>
            </c:ext>
          </c:extLst>
        </c:ser>
        <c:ser>
          <c:idx val="2"/>
          <c:order val="2"/>
          <c:tx>
            <c:strRef>
              <c:f>Calculations!$E$2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3">
                <a:alpha val="75000"/>
              </a:schemeClr>
            </a:solidFill>
            <a:ln w="25400"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ru-RU"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Calculations!$E$19</c:f>
              <c:numCache>
                <c:formatCode>0.00%</c:formatCode>
                <c:ptCount val="1"/>
                <c:pt idx="0">
                  <c:v>0.5267019204709471</c:v>
                </c:pt>
              </c:numCache>
            </c:numRef>
          </c:xVal>
          <c:yVal>
            <c:numRef>
              <c:f>Calculations!$E$20</c:f>
              <c:numCache>
                <c:formatCode>0.000</c:formatCode>
                <c:ptCount val="1"/>
                <c:pt idx="0">
                  <c:v>3.1571492023094727E-3</c:v>
                </c:pt>
              </c:numCache>
            </c:numRef>
          </c:yVal>
          <c:bubbleSize>
            <c:numRef>
              <c:f>Calculations!$E$18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1"/>
          <c:extLst>
            <c:ext xmlns:c16="http://schemas.microsoft.com/office/drawing/2014/chart" uri="{C3380CC4-5D6E-409C-BE32-E72D297353CC}">
              <c16:uniqueId val="{00000002-3CF9-42E0-B20B-6F891BBF668F}"/>
            </c:ext>
          </c:extLst>
        </c:ser>
        <c:ser>
          <c:idx val="3"/>
          <c:order val="3"/>
          <c:tx>
            <c:strRef>
              <c:f>Calculations!$F$2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4">
                <a:alpha val="75000"/>
              </a:schemeClr>
            </a:solidFill>
            <a:ln w="25400"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ru-RU"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Calculations!$F$19</c:f>
              <c:numCache>
                <c:formatCode>0.00%</c:formatCode>
                <c:ptCount val="1"/>
                <c:pt idx="0">
                  <c:v>0.75470635772293093</c:v>
                </c:pt>
              </c:numCache>
            </c:numRef>
          </c:xVal>
          <c:yVal>
            <c:numRef>
              <c:f>Calculations!$F$20</c:f>
              <c:numCache>
                <c:formatCode>0.000</c:formatCode>
                <c:ptCount val="1"/>
                <c:pt idx="0">
                  <c:v>6.673654326774936E-2</c:v>
                </c:pt>
              </c:numCache>
            </c:numRef>
          </c:yVal>
          <c:bubbleSize>
            <c:numRef>
              <c:f>Calculations!$F$18</c:f>
              <c:numCache>
                <c:formatCode>General</c:formatCode>
                <c:ptCount val="1"/>
                <c:pt idx="0">
                  <c:v>4</c:v>
                </c:pt>
              </c:numCache>
            </c:numRef>
          </c:bubbleSize>
          <c:bubble3D val="1"/>
          <c:extLst>
            <c:ext xmlns:c16="http://schemas.microsoft.com/office/drawing/2014/chart" uri="{C3380CC4-5D6E-409C-BE32-E72D297353CC}">
              <c16:uniqueId val="{00000003-3CF9-42E0-B20B-6F891BBF668F}"/>
            </c:ext>
          </c:extLst>
        </c:ser>
        <c:ser>
          <c:idx val="4"/>
          <c:order val="4"/>
          <c:tx>
            <c:strRef>
              <c:f>Calculations!$G$2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chemeClr val="accent5">
                <a:alpha val="75000"/>
              </a:schemeClr>
            </a:solidFill>
            <a:ln w="25400"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ru-RU"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Calculations!$G$19</c:f>
              <c:numCache>
                <c:formatCode>0.00%</c:formatCode>
                <c:ptCount val="1"/>
                <c:pt idx="0">
                  <c:v>0.76567757942166192</c:v>
                </c:pt>
              </c:numCache>
            </c:numRef>
          </c:xVal>
          <c:yVal>
            <c:numRef>
              <c:f>Calculations!$G$20</c:f>
              <c:numCache>
                <c:formatCode>0.000</c:formatCode>
                <c:ptCount val="1"/>
                <c:pt idx="0">
                  <c:v>6.0632655887323882E-2</c:v>
                </c:pt>
              </c:numCache>
            </c:numRef>
          </c:yVal>
          <c:bubbleSize>
            <c:numRef>
              <c:f>Calculations!$G$18</c:f>
              <c:numCache>
                <c:formatCode>General</c:formatCode>
                <c:ptCount val="1"/>
                <c:pt idx="0">
                  <c:v>4</c:v>
                </c:pt>
              </c:numCache>
            </c:numRef>
          </c:bubbleSize>
          <c:bubble3D val="1"/>
          <c:extLst>
            <c:ext xmlns:c16="http://schemas.microsoft.com/office/drawing/2014/chart" uri="{C3380CC4-5D6E-409C-BE32-E72D297353CC}">
              <c16:uniqueId val="{00000004-3CF9-42E0-B20B-6F891BBF668F}"/>
            </c:ext>
          </c:extLst>
        </c:ser>
        <c:ser>
          <c:idx val="5"/>
          <c:order val="5"/>
          <c:tx>
            <c:strRef>
              <c:f>Calculations!$H$2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chemeClr val="accent6">
                <a:alpha val="75000"/>
              </a:schemeClr>
            </a:solidFill>
            <a:ln w="25400"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Calculations!$H$19</c:f>
              <c:numCache>
                <c:formatCode>0.00%</c:formatCode>
                <c:ptCount val="1"/>
                <c:pt idx="0">
                  <c:v>0.78334433096167089</c:v>
                </c:pt>
              </c:numCache>
            </c:numRef>
          </c:xVal>
          <c:yVal>
            <c:numRef>
              <c:f>Calculations!$H$20</c:f>
              <c:numCache>
                <c:formatCode>0.000</c:formatCode>
                <c:ptCount val="1"/>
                <c:pt idx="0">
                  <c:v>4.4977125651743645E-2</c:v>
                </c:pt>
              </c:numCache>
            </c:numRef>
          </c:yVal>
          <c:bubbleSize>
            <c:numRef>
              <c:f>Calculations!$H$18</c:f>
              <c:numCache>
                <c:formatCode>General</c:formatCode>
                <c:ptCount val="1"/>
                <c:pt idx="0">
                  <c:v>4</c:v>
                </c:pt>
              </c:numCache>
            </c:numRef>
          </c:bubbleSize>
          <c:bubble3D val="1"/>
          <c:extLst>
            <c:ext xmlns:c16="http://schemas.microsoft.com/office/drawing/2014/chart" uri="{C3380CC4-5D6E-409C-BE32-E72D297353CC}">
              <c16:uniqueId val="{00000005-3CF9-42E0-B20B-6F891BBF668F}"/>
            </c:ext>
          </c:extLst>
        </c:ser>
        <c:ser>
          <c:idx val="6"/>
          <c:order val="6"/>
          <c:tx>
            <c:strRef>
              <c:f>Calculations!$I$2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chemeClr val="accent1">
                <a:lumMod val="60000"/>
                <a:alpha val="75000"/>
              </a:schemeClr>
            </a:solidFill>
            <a:ln w="25400"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Calculations!$I$19</c:f>
              <c:numCache>
                <c:formatCode>0.00%</c:formatCode>
                <c:ptCount val="1"/>
                <c:pt idx="0">
                  <c:v>0.76285704807086219</c:v>
                </c:pt>
              </c:numCache>
            </c:numRef>
          </c:xVal>
          <c:yVal>
            <c:numRef>
              <c:f>Calculations!$I$20</c:f>
              <c:numCache>
                <c:formatCode>0.000</c:formatCode>
                <c:ptCount val="1"/>
                <c:pt idx="0">
                  <c:v>5.5858234532483696E-2</c:v>
                </c:pt>
              </c:numCache>
            </c:numRef>
          </c:yVal>
          <c:bubbleSize>
            <c:numRef>
              <c:f>Calculations!$I$18</c:f>
              <c:numCache>
                <c:formatCode>General</c:formatCode>
                <c:ptCount val="1"/>
                <c:pt idx="0">
                  <c:v>4</c:v>
                </c:pt>
              </c:numCache>
            </c:numRef>
          </c:bubbleSize>
          <c:bubble3D val="1"/>
          <c:extLst>
            <c:ext xmlns:c16="http://schemas.microsoft.com/office/drawing/2014/chart" uri="{C3380CC4-5D6E-409C-BE32-E72D297353CC}">
              <c16:uniqueId val="{00000006-3CF9-42E0-B20B-6F891BBF668F}"/>
            </c:ext>
          </c:extLst>
        </c:ser>
        <c:ser>
          <c:idx val="7"/>
          <c:order val="7"/>
          <c:tx>
            <c:strRef>
              <c:f>Calculations!$J$2</c:f>
              <c:strCache>
                <c:ptCount val="1"/>
                <c:pt idx="0">
                  <c:v>2014</c:v>
                </c:pt>
              </c:strCache>
            </c:strRef>
          </c:tx>
          <c:spPr>
            <a:solidFill>
              <a:schemeClr val="accent2">
                <a:lumMod val="60000"/>
                <a:alpha val="75000"/>
              </a:schemeClr>
            </a:solidFill>
            <a:ln w="25400"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Calculations!$J$19</c:f>
              <c:numCache>
                <c:formatCode>0.00%</c:formatCode>
                <c:ptCount val="1"/>
                <c:pt idx="0">
                  <c:v>0.85324637837150241</c:v>
                </c:pt>
              </c:numCache>
            </c:numRef>
          </c:xVal>
          <c:yVal>
            <c:numRef>
              <c:f>Calculations!$J$20</c:f>
              <c:numCache>
                <c:formatCode>0.000</c:formatCode>
                <c:ptCount val="1"/>
                <c:pt idx="0">
                  <c:v>5.6549086429136107E-2</c:v>
                </c:pt>
              </c:numCache>
            </c:numRef>
          </c:yVal>
          <c:bubbleSize>
            <c:numRef>
              <c:f>Calculations!$J$18</c:f>
              <c:numCache>
                <c:formatCode>General</c:formatCode>
                <c:ptCount val="1"/>
                <c:pt idx="0">
                  <c:v>6</c:v>
                </c:pt>
              </c:numCache>
            </c:numRef>
          </c:bubbleSize>
          <c:bubble3D val="1"/>
          <c:extLst>
            <c:ext xmlns:c16="http://schemas.microsoft.com/office/drawing/2014/chart" uri="{C3380CC4-5D6E-409C-BE32-E72D297353CC}">
              <c16:uniqueId val="{00000007-3CF9-42E0-B20B-6F891BBF668F}"/>
            </c:ext>
          </c:extLst>
        </c:ser>
        <c:ser>
          <c:idx val="8"/>
          <c:order val="8"/>
          <c:tx>
            <c:strRef>
              <c:f>Calculations!$K$2</c:f>
              <c:strCache>
                <c:ptCount val="1"/>
                <c:pt idx="0">
                  <c:v>2013</c:v>
                </c:pt>
              </c:strCache>
            </c:strRef>
          </c:tx>
          <c:spPr>
            <a:solidFill>
              <a:schemeClr val="accent3">
                <a:lumMod val="60000"/>
                <a:alpha val="75000"/>
              </a:schemeClr>
            </a:solidFill>
            <a:ln w="25400"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Calculations!$K$19</c:f>
              <c:numCache>
                <c:formatCode>0.00%</c:formatCode>
                <c:ptCount val="1"/>
                <c:pt idx="0">
                  <c:v>0.65774804307121126</c:v>
                </c:pt>
              </c:numCache>
            </c:numRef>
          </c:xVal>
          <c:yVal>
            <c:numRef>
              <c:f>Calculations!$K$20</c:f>
              <c:numCache>
                <c:formatCode>0.000</c:formatCode>
                <c:ptCount val="1"/>
                <c:pt idx="0">
                  <c:v>2.3413284605466513E-2</c:v>
                </c:pt>
              </c:numCache>
            </c:numRef>
          </c:yVal>
          <c:bubbleSize>
            <c:numRef>
              <c:f>Calculations!$K$18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1"/>
          <c:extLst>
            <c:ext xmlns:c16="http://schemas.microsoft.com/office/drawing/2014/chart" uri="{C3380CC4-5D6E-409C-BE32-E72D297353CC}">
              <c16:uniqueId val="{00000008-3CF9-42E0-B20B-6F891BBF668F}"/>
            </c:ext>
          </c:extLst>
        </c:ser>
        <c:ser>
          <c:idx val="9"/>
          <c:order val="9"/>
          <c:tx>
            <c:strRef>
              <c:f>Calculations!$L$2</c:f>
              <c:strCache>
                <c:ptCount val="1"/>
                <c:pt idx="0">
                  <c:v>2012</c:v>
                </c:pt>
              </c:strCache>
            </c:strRef>
          </c:tx>
          <c:spPr>
            <a:solidFill>
              <a:schemeClr val="accent4">
                <a:lumMod val="60000"/>
                <a:alpha val="75000"/>
              </a:schemeClr>
            </a:solidFill>
            <a:ln w="25400"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Calculations!$L$19</c:f>
              <c:numCache>
                <c:formatCode>0.00%</c:formatCode>
                <c:ptCount val="1"/>
                <c:pt idx="0">
                  <c:v>0.57937160805093801</c:v>
                </c:pt>
              </c:numCache>
            </c:numRef>
          </c:xVal>
          <c:yVal>
            <c:numRef>
              <c:f>Calculations!$L$20</c:f>
              <c:numCache>
                <c:formatCode>0.000</c:formatCode>
                <c:ptCount val="1"/>
                <c:pt idx="0">
                  <c:v>1.2612521779679501E-2</c:v>
                </c:pt>
              </c:numCache>
            </c:numRef>
          </c:yVal>
          <c:bubbleSize>
            <c:numRef>
              <c:f>Calculations!$L$18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1"/>
          <c:extLst>
            <c:ext xmlns:c16="http://schemas.microsoft.com/office/drawing/2014/chart" uri="{C3380CC4-5D6E-409C-BE32-E72D297353CC}">
              <c16:uniqueId val="{00000009-3CF9-42E0-B20B-6F891BBF668F}"/>
            </c:ext>
          </c:extLst>
        </c:ser>
        <c:ser>
          <c:idx val="10"/>
          <c:order val="10"/>
          <c:tx>
            <c:strRef>
              <c:f>Calculations!$M$2</c:f>
              <c:strCache>
                <c:ptCount val="1"/>
                <c:pt idx="0">
                  <c:v>2011</c:v>
                </c:pt>
              </c:strCache>
            </c:strRef>
          </c:tx>
          <c:spPr>
            <a:solidFill>
              <a:schemeClr val="accent5">
                <a:lumMod val="60000"/>
                <a:alpha val="75000"/>
              </a:schemeClr>
            </a:solidFill>
            <a:ln w="25400"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Calculations!$M$19</c:f>
              <c:numCache>
                <c:formatCode>0.00%</c:formatCode>
                <c:ptCount val="1"/>
                <c:pt idx="0">
                  <c:v>0.88314144163003272</c:v>
                </c:pt>
              </c:numCache>
            </c:numRef>
          </c:xVal>
          <c:yVal>
            <c:numRef>
              <c:f>Calculations!$M$20</c:f>
              <c:numCache>
                <c:formatCode>0.000</c:formatCode>
                <c:ptCount val="1"/>
                <c:pt idx="0">
                  <c:v>4.0096370152443779E-2</c:v>
                </c:pt>
              </c:numCache>
            </c:numRef>
          </c:yVal>
          <c:bubbleSize>
            <c:numRef>
              <c:f>Calculations!$M$18</c:f>
              <c:numCache>
                <c:formatCode>General</c:formatCode>
                <c:ptCount val="1"/>
                <c:pt idx="0">
                  <c:v>6</c:v>
                </c:pt>
              </c:numCache>
            </c:numRef>
          </c:bubbleSize>
          <c:bubble3D val="1"/>
          <c:extLst>
            <c:ext xmlns:c16="http://schemas.microsoft.com/office/drawing/2014/chart" uri="{C3380CC4-5D6E-409C-BE32-E72D297353CC}">
              <c16:uniqueId val="{0000000A-3CF9-42E0-B20B-6F891BBF668F}"/>
            </c:ext>
          </c:extLst>
        </c:ser>
        <c:ser>
          <c:idx val="11"/>
          <c:order val="11"/>
          <c:tx>
            <c:strRef>
              <c:f>Calculations!$N$2</c:f>
              <c:strCache>
                <c:ptCount val="1"/>
                <c:pt idx="0">
                  <c:v>2010</c:v>
                </c:pt>
              </c:strCache>
            </c:strRef>
          </c:tx>
          <c:spPr>
            <a:solidFill>
              <a:schemeClr val="accent6">
                <a:lumMod val="60000"/>
                <a:alpha val="75000"/>
              </a:schemeClr>
            </a:solidFill>
            <a:ln w="25400"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Calculations!$N$19</c:f>
              <c:numCache>
                <c:formatCode>0.00%</c:formatCode>
                <c:ptCount val="1"/>
                <c:pt idx="0">
                  <c:v>0.58500924986572778</c:v>
                </c:pt>
              </c:numCache>
            </c:numRef>
          </c:xVal>
          <c:yVal>
            <c:numRef>
              <c:f>Calculations!$N$20</c:f>
              <c:numCache>
                <c:formatCode>0.000</c:formatCode>
                <c:ptCount val="1"/>
                <c:pt idx="0">
                  <c:v>1.2036725360695636E-2</c:v>
                </c:pt>
              </c:numCache>
            </c:numRef>
          </c:yVal>
          <c:bubbleSize>
            <c:numRef>
              <c:f>Calculations!$N$18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1"/>
          <c:extLst>
            <c:ext xmlns:c16="http://schemas.microsoft.com/office/drawing/2014/chart" uri="{C3380CC4-5D6E-409C-BE32-E72D297353CC}">
              <c16:uniqueId val="{0000000B-3CF9-42E0-B20B-6F891BBF668F}"/>
            </c:ext>
          </c:extLst>
        </c:ser>
        <c:ser>
          <c:idx val="12"/>
          <c:order val="12"/>
          <c:tx>
            <c:strRef>
              <c:f>Calculations!$O$2</c:f>
              <c:strCache>
                <c:ptCount val="1"/>
                <c:pt idx="0">
                  <c:v>2009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  <a:alpha val="75000"/>
              </a:schemeClr>
            </a:solidFill>
            <a:ln w="25400"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Calculations!$O$19</c:f>
              <c:numCache>
                <c:formatCode>0.00%</c:formatCode>
                <c:ptCount val="1"/>
                <c:pt idx="0">
                  <c:v>0.93599872739805934</c:v>
                </c:pt>
              </c:numCache>
            </c:numRef>
          </c:xVal>
          <c:yVal>
            <c:numRef>
              <c:f>Calculations!$O$20</c:f>
              <c:numCache>
                <c:formatCode>0.000</c:formatCode>
                <c:ptCount val="1"/>
                <c:pt idx="0">
                  <c:v>5.0576495036762835E-2</c:v>
                </c:pt>
              </c:numCache>
            </c:numRef>
          </c:yVal>
          <c:bubbleSize>
            <c:numRef>
              <c:f>Calculations!$O$18</c:f>
              <c:numCache>
                <c:formatCode>General</c:formatCode>
                <c:ptCount val="1"/>
                <c:pt idx="0">
                  <c:v>7</c:v>
                </c:pt>
              </c:numCache>
            </c:numRef>
          </c:bubbleSize>
          <c:bubble3D val="1"/>
          <c:extLst>
            <c:ext xmlns:c16="http://schemas.microsoft.com/office/drawing/2014/chart" uri="{C3380CC4-5D6E-409C-BE32-E72D297353CC}">
              <c16:uniqueId val="{0000000C-3CF9-42E0-B20B-6F891BBF668F}"/>
            </c:ext>
          </c:extLst>
        </c:ser>
        <c:ser>
          <c:idx val="13"/>
          <c:order val="13"/>
          <c:tx>
            <c:strRef>
              <c:f>Calculations!$P$2</c:f>
              <c:strCache>
                <c:ptCount val="1"/>
                <c:pt idx="0">
                  <c:v>2008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  <a:alpha val="75000"/>
              </a:schemeClr>
            </a:solidFill>
            <a:ln w="25400"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Calculations!$P$19</c:f>
              <c:numCache>
                <c:formatCode>0.00%</c:formatCode>
                <c:ptCount val="1"/>
                <c:pt idx="0">
                  <c:v>0.55801108404990307</c:v>
                </c:pt>
              </c:numCache>
            </c:numRef>
          </c:xVal>
          <c:yVal>
            <c:numRef>
              <c:f>Calculations!$P$20</c:f>
              <c:numCache>
                <c:formatCode>0.000</c:formatCode>
                <c:ptCount val="1"/>
                <c:pt idx="0">
                  <c:v>2.1559985213410293E-2</c:v>
                </c:pt>
              </c:numCache>
            </c:numRef>
          </c:yVal>
          <c:bubbleSize>
            <c:numRef>
              <c:f>Calculations!$P$18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1"/>
          <c:extLst>
            <c:ext xmlns:c16="http://schemas.microsoft.com/office/drawing/2014/chart" uri="{C3380CC4-5D6E-409C-BE32-E72D297353CC}">
              <c16:uniqueId val="{00000000-1485-447D-A060-8E310244EF22}"/>
            </c:ext>
          </c:extLst>
        </c:ser>
        <c:ser>
          <c:idx val="14"/>
          <c:order val="14"/>
          <c:tx>
            <c:strRef>
              <c:f>Calculations!$Q$2</c:f>
              <c:strCache>
                <c:ptCount val="1"/>
                <c:pt idx="0">
                  <c:v>2007</c:v>
                </c:pt>
              </c:strCache>
            </c:strRef>
          </c:tx>
          <c:spPr>
            <a:solidFill>
              <a:schemeClr val="accent3">
                <a:lumMod val="80000"/>
                <a:lumOff val="20000"/>
                <a:alpha val="75000"/>
              </a:schemeClr>
            </a:solidFill>
            <a:ln w="25400"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Calculations!$Q$19</c:f>
              <c:numCache>
                <c:formatCode>0.00%</c:formatCode>
                <c:ptCount val="1"/>
                <c:pt idx="0">
                  <c:v>0.55402595637697893</c:v>
                </c:pt>
              </c:numCache>
            </c:numRef>
          </c:xVal>
          <c:yVal>
            <c:numRef>
              <c:f>Calculations!$Q$20</c:f>
              <c:numCache>
                <c:formatCode>0.000</c:formatCode>
                <c:ptCount val="1"/>
                <c:pt idx="0">
                  <c:v>2.4540416923211961E-2</c:v>
                </c:pt>
              </c:numCache>
            </c:numRef>
          </c:yVal>
          <c:bubbleSize>
            <c:numRef>
              <c:f>Calculations!$Q$18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1"/>
          <c:extLst>
            <c:ext xmlns:c16="http://schemas.microsoft.com/office/drawing/2014/chart" uri="{C3380CC4-5D6E-409C-BE32-E72D297353CC}">
              <c16:uniqueId val="{00000001-1485-447D-A060-8E310244EF22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bubbleScale val="30"/>
        <c:showNegBubbles val="0"/>
        <c:axId val="1324671999"/>
        <c:axId val="428812671"/>
      </c:bubbleChart>
      <c:valAx>
        <c:axId val="1324671999"/>
        <c:scaling>
          <c:orientation val="minMax"/>
          <c:max val="0.65000000000000013"/>
          <c:min val="0.30000000000000004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800" b="0" i="0" baseline="0">
                    <a:effectLst/>
                  </a:rPr>
                  <a:t>CRSV (the total market share occupied by the group of dominant companies in a particular market)</a:t>
                </a:r>
                <a:endParaRPr lang="ru-CN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 w="38100" cap="flat" cmpd="sng" algn="ctr">
            <a:solidFill>
              <a:schemeClr val="tx1">
                <a:lumMod val="25000"/>
                <a:lumOff val="75000"/>
              </a:schemeClr>
            </a:solidFill>
            <a:round/>
            <a:headEnd type="stealth" w="lg" len="lg"/>
            <a:tailEnd type="stealth" w="lg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28812671"/>
        <c:crossesAt val="0.1"/>
        <c:crossBetween val="midCat"/>
      </c:valAx>
      <c:valAx>
        <c:axId val="428812671"/>
        <c:scaling>
          <c:logBase val="10"/>
          <c:orientation val="minMax"/>
          <c:max val="0.1"/>
          <c:min val="1.0000000000000002E-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800" b="0" i="0" baseline="0">
                    <a:effectLst/>
                  </a:rPr>
                  <a:t>HTSV  (the differentiation between companies within the dominant group)</a:t>
                </a:r>
                <a:endParaRPr lang="ru-CN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0.000" sourceLinked="1"/>
        <c:majorTickMark val="none"/>
        <c:minorTickMark val="none"/>
        <c:tickLblPos val="nextTo"/>
        <c:spPr>
          <a:noFill/>
          <a:ln w="38100" cap="flat" cmpd="sng" algn="ctr">
            <a:solidFill>
              <a:schemeClr val="tx1">
                <a:lumMod val="25000"/>
                <a:lumOff val="75000"/>
              </a:schemeClr>
            </a:solidFill>
            <a:round/>
            <a:headEnd type="stealth" w="lg" len="lg"/>
            <a:tailEnd type="stealth" w="lg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324671999"/>
        <c:crossesAt val="0.65000000000000013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u="none" strike="noStrike" baseline="0">
                <a:effectLst/>
              </a:rPr>
              <a:t>SV Matrix. Quadrant</a:t>
            </a:r>
            <a:r>
              <a:rPr lang="ru-RU" sz="1800" b="1" i="0" u="none" strike="noStrike" baseline="0">
                <a:effectLst/>
              </a:rPr>
              <a:t> </a:t>
            </a:r>
            <a:r>
              <a:rPr lang="en-US" sz="1800" b="1" i="0" baseline="0">
                <a:effectLst/>
              </a:rPr>
              <a:t>G</a:t>
            </a:r>
            <a:endParaRPr lang="ru-RU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ubbleChart>
        <c:varyColors val="0"/>
        <c:ser>
          <c:idx val="0"/>
          <c:order val="0"/>
          <c:tx>
            <c:strRef>
              <c:f>Calculations!$C$2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1">
                <a:alpha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ru-RU"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Calculations!$C$19</c:f>
              <c:numCache>
                <c:formatCode>0.00%</c:formatCode>
                <c:ptCount val="1"/>
                <c:pt idx="0">
                  <c:v>0.55801108404990307</c:v>
                </c:pt>
              </c:numCache>
            </c:numRef>
          </c:xVal>
          <c:yVal>
            <c:numRef>
              <c:f>Calculations!$C$20</c:f>
              <c:numCache>
                <c:formatCode>0.000</c:formatCode>
                <c:ptCount val="1"/>
                <c:pt idx="0">
                  <c:v>2.1559985213410293E-2</c:v>
                </c:pt>
              </c:numCache>
            </c:numRef>
          </c:yVal>
          <c:bubbleSize>
            <c:numRef>
              <c:f>Calculations!$C$18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1"/>
          <c:extLst>
            <c:ext xmlns:c16="http://schemas.microsoft.com/office/drawing/2014/chart" uri="{C3380CC4-5D6E-409C-BE32-E72D297353CC}">
              <c16:uniqueId val="{00000000-BF15-4CF7-B5CC-761CD0B053C6}"/>
            </c:ext>
          </c:extLst>
        </c:ser>
        <c:ser>
          <c:idx val="1"/>
          <c:order val="1"/>
          <c:tx>
            <c:strRef>
              <c:f>Calculations!$D$2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2">
                <a:alpha val="75000"/>
              </a:schemeClr>
            </a:solidFill>
            <a:ln w="25400"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Calculations!$D$19</c:f>
              <c:numCache>
                <c:formatCode>0.00%</c:formatCode>
                <c:ptCount val="1"/>
                <c:pt idx="0">
                  <c:v>0.55402595637697893</c:v>
                </c:pt>
              </c:numCache>
            </c:numRef>
          </c:xVal>
          <c:yVal>
            <c:numRef>
              <c:f>Calculations!$D$20</c:f>
              <c:numCache>
                <c:formatCode>0.000</c:formatCode>
                <c:ptCount val="1"/>
                <c:pt idx="0">
                  <c:v>2.4540416923211961E-2</c:v>
                </c:pt>
              </c:numCache>
            </c:numRef>
          </c:yVal>
          <c:bubbleSize>
            <c:numRef>
              <c:f>Calculations!$D$18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1"/>
          <c:extLst>
            <c:ext xmlns:c16="http://schemas.microsoft.com/office/drawing/2014/chart" uri="{C3380CC4-5D6E-409C-BE32-E72D297353CC}">
              <c16:uniqueId val="{00000001-BF15-4CF7-B5CC-761CD0B053C6}"/>
            </c:ext>
          </c:extLst>
        </c:ser>
        <c:ser>
          <c:idx val="2"/>
          <c:order val="2"/>
          <c:tx>
            <c:strRef>
              <c:f>Calculations!$E$2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3">
                <a:alpha val="75000"/>
              </a:schemeClr>
            </a:solidFill>
            <a:ln w="25400"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ru-RU"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Calculations!$E$19</c:f>
              <c:numCache>
                <c:formatCode>0.00%</c:formatCode>
                <c:ptCount val="1"/>
                <c:pt idx="0">
                  <c:v>0.5267019204709471</c:v>
                </c:pt>
              </c:numCache>
            </c:numRef>
          </c:xVal>
          <c:yVal>
            <c:numRef>
              <c:f>Calculations!$E$20</c:f>
              <c:numCache>
                <c:formatCode>0.000</c:formatCode>
                <c:ptCount val="1"/>
                <c:pt idx="0">
                  <c:v>3.1571492023094727E-3</c:v>
                </c:pt>
              </c:numCache>
            </c:numRef>
          </c:yVal>
          <c:bubbleSize>
            <c:numRef>
              <c:f>Calculations!$E$18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1"/>
          <c:extLst>
            <c:ext xmlns:c16="http://schemas.microsoft.com/office/drawing/2014/chart" uri="{C3380CC4-5D6E-409C-BE32-E72D297353CC}">
              <c16:uniqueId val="{00000002-BF15-4CF7-B5CC-761CD0B053C6}"/>
            </c:ext>
          </c:extLst>
        </c:ser>
        <c:ser>
          <c:idx val="3"/>
          <c:order val="3"/>
          <c:tx>
            <c:strRef>
              <c:f>Calculations!$F$2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4">
                <a:alpha val="75000"/>
              </a:schemeClr>
            </a:solidFill>
            <a:ln w="25400"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ru-RU"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Calculations!$F$19</c:f>
              <c:numCache>
                <c:formatCode>0.00%</c:formatCode>
                <c:ptCount val="1"/>
                <c:pt idx="0">
                  <c:v>0.75470635772293093</c:v>
                </c:pt>
              </c:numCache>
            </c:numRef>
          </c:xVal>
          <c:yVal>
            <c:numRef>
              <c:f>Calculations!$F$20</c:f>
              <c:numCache>
                <c:formatCode>0.000</c:formatCode>
                <c:ptCount val="1"/>
                <c:pt idx="0">
                  <c:v>6.673654326774936E-2</c:v>
                </c:pt>
              </c:numCache>
            </c:numRef>
          </c:yVal>
          <c:bubbleSize>
            <c:numRef>
              <c:f>Calculations!$F$18</c:f>
              <c:numCache>
                <c:formatCode>General</c:formatCode>
                <c:ptCount val="1"/>
                <c:pt idx="0">
                  <c:v>4</c:v>
                </c:pt>
              </c:numCache>
            </c:numRef>
          </c:bubbleSize>
          <c:bubble3D val="1"/>
          <c:extLst>
            <c:ext xmlns:c16="http://schemas.microsoft.com/office/drawing/2014/chart" uri="{C3380CC4-5D6E-409C-BE32-E72D297353CC}">
              <c16:uniqueId val="{00000003-BF15-4CF7-B5CC-761CD0B053C6}"/>
            </c:ext>
          </c:extLst>
        </c:ser>
        <c:ser>
          <c:idx val="4"/>
          <c:order val="4"/>
          <c:tx>
            <c:strRef>
              <c:f>Calculations!$G$2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chemeClr val="accent5">
                <a:alpha val="75000"/>
              </a:schemeClr>
            </a:solidFill>
            <a:ln w="25400"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ru-RU"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Calculations!$G$19</c:f>
              <c:numCache>
                <c:formatCode>0.00%</c:formatCode>
                <c:ptCount val="1"/>
                <c:pt idx="0">
                  <c:v>0.76567757942166192</c:v>
                </c:pt>
              </c:numCache>
            </c:numRef>
          </c:xVal>
          <c:yVal>
            <c:numRef>
              <c:f>Calculations!$G$20</c:f>
              <c:numCache>
                <c:formatCode>0.000</c:formatCode>
                <c:ptCount val="1"/>
                <c:pt idx="0">
                  <c:v>6.0632655887323882E-2</c:v>
                </c:pt>
              </c:numCache>
            </c:numRef>
          </c:yVal>
          <c:bubbleSize>
            <c:numRef>
              <c:f>Calculations!$G$18</c:f>
              <c:numCache>
                <c:formatCode>General</c:formatCode>
                <c:ptCount val="1"/>
                <c:pt idx="0">
                  <c:v>4</c:v>
                </c:pt>
              </c:numCache>
            </c:numRef>
          </c:bubbleSize>
          <c:bubble3D val="1"/>
          <c:extLst>
            <c:ext xmlns:c16="http://schemas.microsoft.com/office/drawing/2014/chart" uri="{C3380CC4-5D6E-409C-BE32-E72D297353CC}">
              <c16:uniqueId val="{00000004-BF15-4CF7-B5CC-761CD0B053C6}"/>
            </c:ext>
          </c:extLst>
        </c:ser>
        <c:ser>
          <c:idx val="5"/>
          <c:order val="5"/>
          <c:tx>
            <c:strRef>
              <c:f>Calculations!$H$2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chemeClr val="accent6">
                <a:alpha val="75000"/>
              </a:schemeClr>
            </a:solidFill>
            <a:ln w="25400"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Calculations!$H$19</c:f>
              <c:numCache>
                <c:formatCode>0.00%</c:formatCode>
                <c:ptCount val="1"/>
                <c:pt idx="0">
                  <c:v>0.78334433096167089</c:v>
                </c:pt>
              </c:numCache>
            </c:numRef>
          </c:xVal>
          <c:yVal>
            <c:numRef>
              <c:f>Calculations!$H$20</c:f>
              <c:numCache>
                <c:formatCode>0.000</c:formatCode>
                <c:ptCount val="1"/>
                <c:pt idx="0">
                  <c:v>4.4977125651743645E-2</c:v>
                </c:pt>
              </c:numCache>
            </c:numRef>
          </c:yVal>
          <c:bubbleSize>
            <c:numRef>
              <c:f>Calculations!$H$18</c:f>
              <c:numCache>
                <c:formatCode>General</c:formatCode>
                <c:ptCount val="1"/>
                <c:pt idx="0">
                  <c:v>4</c:v>
                </c:pt>
              </c:numCache>
            </c:numRef>
          </c:bubbleSize>
          <c:bubble3D val="1"/>
          <c:extLst>
            <c:ext xmlns:c16="http://schemas.microsoft.com/office/drawing/2014/chart" uri="{C3380CC4-5D6E-409C-BE32-E72D297353CC}">
              <c16:uniqueId val="{00000005-BF15-4CF7-B5CC-761CD0B053C6}"/>
            </c:ext>
          </c:extLst>
        </c:ser>
        <c:ser>
          <c:idx val="6"/>
          <c:order val="6"/>
          <c:tx>
            <c:strRef>
              <c:f>Calculations!$I$2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chemeClr val="accent1">
                <a:lumMod val="60000"/>
                <a:alpha val="75000"/>
              </a:schemeClr>
            </a:solidFill>
            <a:ln w="25400"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Calculations!$I$19</c:f>
              <c:numCache>
                <c:formatCode>0.00%</c:formatCode>
                <c:ptCount val="1"/>
                <c:pt idx="0">
                  <c:v>0.76285704807086219</c:v>
                </c:pt>
              </c:numCache>
            </c:numRef>
          </c:xVal>
          <c:yVal>
            <c:numRef>
              <c:f>Calculations!$I$20</c:f>
              <c:numCache>
                <c:formatCode>0.000</c:formatCode>
                <c:ptCount val="1"/>
                <c:pt idx="0">
                  <c:v>5.5858234532483696E-2</c:v>
                </c:pt>
              </c:numCache>
            </c:numRef>
          </c:yVal>
          <c:bubbleSize>
            <c:numRef>
              <c:f>Calculations!$I$18</c:f>
              <c:numCache>
                <c:formatCode>General</c:formatCode>
                <c:ptCount val="1"/>
                <c:pt idx="0">
                  <c:v>4</c:v>
                </c:pt>
              </c:numCache>
            </c:numRef>
          </c:bubbleSize>
          <c:bubble3D val="1"/>
          <c:extLst>
            <c:ext xmlns:c16="http://schemas.microsoft.com/office/drawing/2014/chart" uri="{C3380CC4-5D6E-409C-BE32-E72D297353CC}">
              <c16:uniqueId val="{00000006-BF15-4CF7-B5CC-761CD0B053C6}"/>
            </c:ext>
          </c:extLst>
        </c:ser>
        <c:ser>
          <c:idx val="7"/>
          <c:order val="7"/>
          <c:tx>
            <c:strRef>
              <c:f>Calculations!$J$2</c:f>
              <c:strCache>
                <c:ptCount val="1"/>
                <c:pt idx="0">
                  <c:v>2014</c:v>
                </c:pt>
              </c:strCache>
            </c:strRef>
          </c:tx>
          <c:spPr>
            <a:solidFill>
              <a:schemeClr val="accent2">
                <a:lumMod val="60000"/>
                <a:alpha val="75000"/>
              </a:schemeClr>
            </a:solidFill>
            <a:ln w="25400"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Calculations!$J$19</c:f>
              <c:numCache>
                <c:formatCode>0.00%</c:formatCode>
                <c:ptCount val="1"/>
                <c:pt idx="0">
                  <c:v>0.85324637837150241</c:v>
                </c:pt>
              </c:numCache>
            </c:numRef>
          </c:xVal>
          <c:yVal>
            <c:numRef>
              <c:f>Calculations!$J$20</c:f>
              <c:numCache>
                <c:formatCode>0.000</c:formatCode>
                <c:ptCount val="1"/>
                <c:pt idx="0">
                  <c:v>5.6549086429136107E-2</c:v>
                </c:pt>
              </c:numCache>
            </c:numRef>
          </c:yVal>
          <c:bubbleSize>
            <c:numRef>
              <c:f>Calculations!$J$18</c:f>
              <c:numCache>
                <c:formatCode>General</c:formatCode>
                <c:ptCount val="1"/>
                <c:pt idx="0">
                  <c:v>6</c:v>
                </c:pt>
              </c:numCache>
            </c:numRef>
          </c:bubbleSize>
          <c:bubble3D val="1"/>
          <c:extLst>
            <c:ext xmlns:c16="http://schemas.microsoft.com/office/drawing/2014/chart" uri="{C3380CC4-5D6E-409C-BE32-E72D297353CC}">
              <c16:uniqueId val="{00000007-BF15-4CF7-B5CC-761CD0B053C6}"/>
            </c:ext>
          </c:extLst>
        </c:ser>
        <c:ser>
          <c:idx val="8"/>
          <c:order val="8"/>
          <c:tx>
            <c:strRef>
              <c:f>Calculations!$K$2</c:f>
              <c:strCache>
                <c:ptCount val="1"/>
                <c:pt idx="0">
                  <c:v>2013</c:v>
                </c:pt>
              </c:strCache>
            </c:strRef>
          </c:tx>
          <c:spPr>
            <a:solidFill>
              <a:schemeClr val="accent3">
                <a:lumMod val="60000"/>
                <a:alpha val="75000"/>
              </a:schemeClr>
            </a:solidFill>
            <a:ln w="25400"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Calculations!$K$19</c:f>
              <c:numCache>
                <c:formatCode>0.00%</c:formatCode>
                <c:ptCount val="1"/>
                <c:pt idx="0">
                  <c:v>0.65774804307121126</c:v>
                </c:pt>
              </c:numCache>
            </c:numRef>
          </c:xVal>
          <c:yVal>
            <c:numRef>
              <c:f>Calculations!$K$20</c:f>
              <c:numCache>
                <c:formatCode>0.000</c:formatCode>
                <c:ptCount val="1"/>
                <c:pt idx="0">
                  <c:v>2.3413284605466513E-2</c:v>
                </c:pt>
              </c:numCache>
            </c:numRef>
          </c:yVal>
          <c:bubbleSize>
            <c:numRef>
              <c:f>Calculations!$K$18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1"/>
          <c:extLst>
            <c:ext xmlns:c16="http://schemas.microsoft.com/office/drawing/2014/chart" uri="{C3380CC4-5D6E-409C-BE32-E72D297353CC}">
              <c16:uniqueId val="{00000008-BF15-4CF7-B5CC-761CD0B053C6}"/>
            </c:ext>
          </c:extLst>
        </c:ser>
        <c:ser>
          <c:idx val="9"/>
          <c:order val="9"/>
          <c:tx>
            <c:strRef>
              <c:f>Calculations!$L$2</c:f>
              <c:strCache>
                <c:ptCount val="1"/>
                <c:pt idx="0">
                  <c:v>2012</c:v>
                </c:pt>
              </c:strCache>
            </c:strRef>
          </c:tx>
          <c:spPr>
            <a:solidFill>
              <a:schemeClr val="accent4">
                <a:lumMod val="60000"/>
                <a:alpha val="75000"/>
              </a:schemeClr>
            </a:solidFill>
            <a:ln w="25400"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Calculations!$L$19</c:f>
              <c:numCache>
                <c:formatCode>0.00%</c:formatCode>
                <c:ptCount val="1"/>
                <c:pt idx="0">
                  <c:v>0.57937160805093801</c:v>
                </c:pt>
              </c:numCache>
            </c:numRef>
          </c:xVal>
          <c:yVal>
            <c:numRef>
              <c:f>Calculations!$L$20</c:f>
              <c:numCache>
                <c:formatCode>0.000</c:formatCode>
                <c:ptCount val="1"/>
                <c:pt idx="0">
                  <c:v>1.2612521779679501E-2</c:v>
                </c:pt>
              </c:numCache>
            </c:numRef>
          </c:yVal>
          <c:bubbleSize>
            <c:numRef>
              <c:f>Calculations!$L$18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1"/>
          <c:extLst>
            <c:ext xmlns:c16="http://schemas.microsoft.com/office/drawing/2014/chart" uri="{C3380CC4-5D6E-409C-BE32-E72D297353CC}">
              <c16:uniqueId val="{00000009-BF15-4CF7-B5CC-761CD0B053C6}"/>
            </c:ext>
          </c:extLst>
        </c:ser>
        <c:ser>
          <c:idx val="10"/>
          <c:order val="10"/>
          <c:tx>
            <c:strRef>
              <c:f>Calculations!$M$2</c:f>
              <c:strCache>
                <c:ptCount val="1"/>
                <c:pt idx="0">
                  <c:v>2011</c:v>
                </c:pt>
              </c:strCache>
            </c:strRef>
          </c:tx>
          <c:spPr>
            <a:solidFill>
              <a:schemeClr val="accent5">
                <a:lumMod val="60000"/>
                <a:alpha val="75000"/>
              </a:schemeClr>
            </a:solidFill>
            <a:ln w="25400"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Calculations!$M$19</c:f>
              <c:numCache>
                <c:formatCode>0.00%</c:formatCode>
                <c:ptCount val="1"/>
                <c:pt idx="0">
                  <c:v>0.88314144163003272</c:v>
                </c:pt>
              </c:numCache>
            </c:numRef>
          </c:xVal>
          <c:yVal>
            <c:numRef>
              <c:f>Calculations!$M$20</c:f>
              <c:numCache>
                <c:formatCode>0.000</c:formatCode>
                <c:ptCount val="1"/>
                <c:pt idx="0">
                  <c:v>4.0096370152443779E-2</c:v>
                </c:pt>
              </c:numCache>
            </c:numRef>
          </c:yVal>
          <c:bubbleSize>
            <c:numRef>
              <c:f>Calculations!$M$18</c:f>
              <c:numCache>
                <c:formatCode>General</c:formatCode>
                <c:ptCount val="1"/>
                <c:pt idx="0">
                  <c:v>6</c:v>
                </c:pt>
              </c:numCache>
            </c:numRef>
          </c:bubbleSize>
          <c:bubble3D val="1"/>
          <c:extLst>
            <c:ext xmlns:c16="http://schemas.microsoft.com/office/drawing/2014/chart" uri="{C3380CC4-5D6E-409C-BE32-E72D297353CC}">
              <c16:uniqueId val="{0000000A-BF15-4CF7-B5CC-761CD0B053C6}"/>
            </c:ext>
          </c:extLst>
        </c:ser>
        <c:ser>
          <c:idx val="11"/>
          <c:order val="11"/>
          <c:tx>
            <c:strRef>
              <c:f>Calculations!$N$2</c:f>
              <c:strCache>
                <c:ptCount val="1"/>
                <c:pt idx="0">
                  <c:v>2010</c:v>
                </c:pt>
              </c:strCache>
            </c:strRef>
          </c:tx>
          <c:spPr>
            <a:solidFill>
              <a:schemeClr val="accent6">
                <a:lumMod val="60000"/>
                <a:alpha val="75000"/>
              </a:schemeClr>
            </a:solidFill>
            <a:ln w="25400"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Calculations!$N$19</c:f>
              <c:numCache>
                <c:formatCode>0.00%</c:formatCode>
                <c:ptCount val="1"/>
                <c:pt idx="0">
                  <c:v>0.58500924986572778</c:v>
                </c:pt>
              </c:numCache>
            </c:numRef>
          </c:xVal>
          <c:yVal>
            <c:numRef>
              <c:f>Calculations!$N$20</c:f>
              <c:numCache>
                <c:formatCode>0.000</c:formatCode>
                <c:ptCount val="1"/>
                <c:pt idx="0">
                  <c:v>1.2036725360695636E-2</c:v>
                </c:pt>
              </c:numCache>
            </c:numRef>
          </c:yVal>
          <c:bubbleSize>
            <c:numRef>
              <c:f>Calculations!$N$18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1"/>
          <c:extLst>
            <c:ext xmlns:c16="http://schemas.microsoft.com/office/drawing/2014/chart" uri="{C3380CC4-5D6E-409C-BE32-E72D297353CC}">
              <c16:uniqueId val="{0000000B-BF15-4CF7-B5CC-761CD0B053C6}"/>
            </c:ext>
          </c:extLst>
        </c:ser>
        <c:ser>
          <c:idx val="12"/>
          <c:order val="12"/>
          <c:tx>
            <c:strRef>
              <c:f>Calculations!$O$2</c:f>
              <c:strCache>
                <c:ptCount val="1"/>
                <c:pt idx="0">
                  <c:v>2009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  <a:alpha val="75000"/>
              </a:schemeClr>
            </a:solidFill>
            <a:ln w="25400"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Calculations!$O$19</c:f>
              <c:numCache>
                <c:formatCode>0.00%</c:formatCode>
                <c:ptCount val="1"/>
                <c:pt idx="0">
                  <c:v>0.93599872739805934</c:v>
                </c:pt>
              </c:numCache>
            </c:numRef>
          </c:xVal>
          <c:yVal>
            <c:numRef>
              <c:f>Calculations!$O$20</c:f>
              <c:numCache>
                <c:formatCode>0.000</c:formatCode>
                <c:ptCount val="1"/>
                <c:pt idx="0">
                  <c:v>5.0576495036762835E-2</c:v>
                </c:pt>
              </c:numCache>
            </c:numRef>
          </c:yVal>
          <c:bubbleSize>
            <c:numRef>
              <c:f>Calculations!$O$18</c:f>
              <c:numCache>
                <c:formatCode>General</c:formatCode>
                <c:ptCount val="1"/>
                <c:pt idx="0">
                  <c:v>7</c:v>
                </c:pt>
              </c:numCache>
            </c:numRef>
          </c:bubbleSize>
          <c:bubble3D val="1"/>
          <c:extLst>
            <c:ext xmlns:c16="http://schemas.microsoft.com/office/drawing/2014/chart" uri="{C3380CC4-5D6E-409C-BE32-E72D297353CC}">
              <c16:uniqueId val="{0000000C-BF15-4CF7-B5CC-761CD0B053C6}"/>
            </c:ext>
          </c:extLst>
        </c:ser>
        <c:ser>
          <c:idx val="13"/>
          <c:order val="13"/>
          <c:tx>
            <c:strRef>
              <c:f>Calculations!$P$2</c:f>
              <c:strCache>
                <c:ptCount val="1"/>
                <c:pt idx="0">
                  <c:v>2008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  <a:alpha val="75000"/>
              </a:schemeClr>
            </a:solidFill>
            <a:ln w="25400"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Calculations!$P$19</c:f>
              <c:numCache>
                <c:formatCode>0.00%</c:formatCode>
                <c:ptCount val="1"/>
                <c:pt idx="0">
                  <c:v>0.55801108404990307</c:v>
                </c:pt>
              </c:numCache>
            </c:numRef>
          </c:xVal>
          <c:yVal>
            <c:numRef>
              <c:f>Calculations!$P$20</c:f>
              <c:numCache>
                <c:formatCode>0.000</c:formatCode>
                <c:ptCount val="1"/>
                <c:pt idx="0">
                  <c:v>2.1559985213410293E-2</c:v>
                </c:pt>
              </c:numCache>
            </c:numRef>
          </c:yVal>
          <c:bubbleSize>
            <c:numRef>
              <c:f>Calculations!$P$18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1"/>
          <c:extLst>
            <c:ext xmlns:c16="http://schemas.microsoft.com/office/drawing/2014/chart" uri="{C3380CC4-5D6E-409C-BE32-E72D297353CC}">
              <c16:uniqueId val="{00000000-3BFF-421A-9266-E7FEBF41E544}"/>
            </c:ext>
          </c:extLst>
        </c:ser>
        <c:ser>
          <c:idx val="14"/>
          <c:order val="14"/>
          <c:tx>
            <c:strRef>
              <c:f>Calculations!$Q$2</c:f>
              <c:strCache>
                <c:ptCount val="1"/>
                <c:pt idx="0">
                  <c:v>2007</c:v>
                </c:pt>
              </c:strCache>
            </c:strRef>
          </c:tx>
          <c:spPr>
            <a:solidFill>
              <a:schemeClr val="accent3">
                <a:lumMod val="80000"/>
                <a:lumOff val="20000"/>
                <a:alpha val="75000"/>
              </a:schemeClr>
            </a:solidFill>
            <a:ln w="25400"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Calculations!$Q$19</c:f>
              <c:numCache>
                <c:formatCode>0.00%</c:formatCode>
                <c:ptCount val="1"/>
                <c:pt idx="0">
                  <c:v>0.55402595637697893</c:v>
                </c:pt>
              </c:numCache>
            </c:numRef>
          </c:xVal>
          <c:yVal>
            <c:numRef>
              <c:f>Calculations!$Q$20</c:f>
              <c:numCache>
                <c:formatCode>0.000</c:formatCode>
                <c:ptCount val="1"/>
                <c:pt idx="0">
                  <c:v>2.4540416923211961E-2</c:v>
                </c:pt>
              </c:numCache>
            </c:numRef>
          </c:yVal>
          <c:bubbleSize>
            <c:numRef>
              <c:f>Calculations!$Q$18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1"/>
          <c:extLst>
            <c:ext xmlns:c16="http://schemas.microsoft.com/office/drawing/2014/chart" uri="{C3380CC4-5D6E-409C-BE32-E72D297353CC}">
              <c16:uniqueId val="{00000001-3BFF-421A-9266-E7FEBF41E54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bubbleScale val="30"/>
        <c:showNegBubbles val="0"/>
        <c:axId val="1324671999"/>
        <c:axId val="428812671"/>
      </c:bubbleChart>
      <c:valAx>
        <c:axId val="1324671999"/>
        <c:scaling>
          <c:orientation val="minMax"/>
          <c:max val="1"/>
          <c:min val="0.65000000000000013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800" b="0" i="0" baseline="0">
                    <a:effectLst/>
                  </a:rPr>
                  <a:t>CRSV (the total market share occupied by the group of dominant companies in a particular market)</a:t>
                </a:r>
                <a:endParaRPr lang="ru-CN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 w="38100" cap="flat" cmpd="sng" algn="ctr">
            <a:solidFill>
              <a:schemeClr val="tx1">
                <a:lumMod val="25000"/>
                <a:lumOff val="75000"/>
              </a:schemeClr>
            </a:solidFill>
            <a:round/>
            <a:headEnd type="stealth" w="lg" len="lg"/>
            <a:tailEnd type="stealth" w="lg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28812671"/>
        <c:crossesAt val="0.1"/>
        <c:crossBetween val="midCat"/>
      </c:valAx>
      <c:valAx>
        <c:axId val="428812671"/>
        <c:scaling>
          <c:logBase val="10"/>
          <c:orientation val="minMax"/>
          <c:max val="1"/>
          <c:min val="0.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800" b="0" i="0" baseline="0">
                    <a:effectLst/>
                  </a:rPr>
                  <a:t>HTSV  (the differentiation between companies within the dominant group)</a:t>
                </a:r>
                <a:endParaRPr lang="ru-CN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0.000" sourceLinked="1"/>
        <c:majorTickMark val="none"/>
        <c:minorTickMark val="none"/>
        <c:tickLblPos val="nextTo"/>
        <c:spPr>
          <a:noFill/>
          <a:ln w="38100" cap="flat" cmpd="sng" algn="ctr">
            <a:solidFill>
              <a:schemeClr val="tx1">
                <a:lumMod val="25000"/>
                <a:lumOff val="75000"/>
              </a:schemeClr>
            </a:solidFill>
            <a:round/>
            <a:headEnd type="stealth" w="lg" len="lg"/>
            <a:tailEnd type="stealth" w="lg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324671999"/>
        <c:crossesAt val="0.65000000000000013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>
                <a:effectLst/>
              </a:rPr>
              <a:t>SV Matrix. Quadrant</a:t>
            </a:r>
            <a:r>
              <a:rPr lang="ru-RU" sz="1800" b="1" i="0" baseline="0">
                <a:effectLst/>
              </a:rPr>
              <a:t> </a:t>
            </a:r>
            <a:r>
              <a:rPr lang="en-US" sz="1800" b="1" i="0" baseline="0">
                <a:effectLst/>
              </a:rPr>
              <a:t>B4</a:t>
            </a:r>
            <a:endParaRPr lang="ru-RU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ubbleChart>
        <c:varyColors val="0"/>
        <c:ser>
          <c:idx val="0"/>
          <c:order val="0"/>
          <c:tx>
            <c:strRef>
              <c:f>Calculations!$C$2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1">
                <a:alpha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ru-RU"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Calculations!$C$19</c:f>
              <c:numCache>
                <c:formatCode>0.00%</c:formatCode>
                <c:ptCount val="1"/>
                <c:pt idx="0">
                  <c:v>0.55801108404990307</c:v>
                </c:pt>
              </c:numCache>
            </c:numRef>
          </c:xVal>
          <c:yVal>
            <c:numRef>
              <c:f>Calculations!$C$20</c:f>
              <c:numCache>
                <c:formatCode>0.000</c:formatCode>
                <c:ptCount val="1"/>
                <c:pt idx="0">
                  <c:v>2.1559985213410293E-2</c:v>
                </c:pt>
              </c:numCache>
            </c:numRef>
          </c:yVal>
          <c:bubbleSize>
            <c:numRef>
              <c:f>Calculations!$C$18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1"/>
          <c:extLst>
            <c:ext xmlns:c16="http://schemas.microsoft.com/office/drawing/2014/chart" uri="{C3380CC4-5D6E-409C-BE32-E72D297353CC}">
              <c16:uniqueId val="{00000000-2CBC-47F1-89B4-511C9386A0C1}"/>
            </c:ext>
          </c:extLst>
        </c:ser>
        <c:ser>
          <c:idx val="1"/>
          <c:order val="1"/>
          <c:tx>
            <c:strRef>
              <c:f>Calculations!$D$2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2">
                <a:alpha val="75000"/>
              </a:schemeClr>
            </a:solidFill>
            <a:ln w="25400"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Calculations!$D$19</c:f>
              <c:numCache>
                <c:formatCode>0.00%</c:formatCode>
                <c:ptCount val="1"/>
                <c:pt idx="0">
                  <c:v>0.55402595637697893</c:v>
                </c:pt>
              </c:numCache>
            </c:numRef>
          </c:xVal>
          <c:yVal>
            <c:numRef>
              <c:f>Calculations!$D$20</c:f>
              <c:numCache>
                <c:formatCode>0.000</c:formatCode>
                <c:ptCount val="1"/>
                <c:pt idx="0">
                  <c:v>2.4540416923211961E-2</c:v>
                </c:pt>
              </c:numCache>
            </c:numRef>
          </c:yVal>
          <c:bubbleSize>
            <c:numRef>
              <c:f>Calculations!$D$18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1"/>
          <c:extLst>
            <c:ext xmlns:c16="http://schemas.microsoft.com/office/drawing/2014/chart" uri="{C3380CC4-5D6E-409C-BE32-E72D297353CC}">
              <c16:uniqueId val="{00000001-2CBC-47F1-89B4-511C9386A0C1}"/>
            </c:ext>
          </c:extLst>
        </c:ser>
        <c:ser>
          <c:idx val="2"/>
          <c:order val="2"/>
          <c:tx>
            <c:strRef>
              <c:f>Calculations!$E$2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3">
                <a:alpha val="75000"/>
              </a:schemeClr>
            </a:solidFill>
            <a:ln w="25400"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ru-RU"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Calculations!$E$19</c:f>
              <c:numCache>
                <c:formatCode>0.00%</c:formatCode>
                <c:ptCount val="1"/>
                <c:pt idx="0">
                  <c:v>0.5267019204709471</c:v>
                </c:pt>
              </c:numCache>
            </c:numRef>
          </c:xVal>
          <c:yVal>
            <c:numRef>
              <c:f>Calculations!$E$20</c:f>
              <c:numCache>
                <c:formatCode>0.000</c:formatCode>
                <c:ptCount val="1"/>
                <c:pt idx="0">
                  <c:v>3.1571492023094727E-3</c:v>
                </c:pt>
              </c:numCache>
            </c:numRef>
          </c:yVal>
          <c:bubbleSize>
            <c:numRef>
              <c:f>Calculations!$E$18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1"/>
          <c:extLst>
            <c:ext xmlns:c16="http://schemas.microsoft.com/office/drawing/2014/chart" uri="{C3380CC4-5D6E-409C-BE32-E72D297353CC}">
              <c16:uniqueId val="{00000002-2CBC-47F1-89B4-511C9386A0C1}"/>
            </c:ext>
          </c:extLst>
        </c:ser>
        <c:ser>
          <c:idx val="3"/>
          <c:order val="3"/>
          <c:tx>
            <c:strRef>
              <c:f>Calculations!$F$2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4">
                <a:alpha val="75000"/>
              </a:schemeClr>
            </a:solidFill>
            <a:ln w="25400"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ru-RU"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Calculations!$F$19</c:f>
              <c:numCache>
                <c:formatCode>0.00%</c:formatCode>
                <c:ptCount val="1"/>
                <c:pt idx="0">
                  <c:v>0.75470635772293093</c:v>
                </c:pt>
              </c:numCache>
            </c:numRef>
          </c:xVal>
          <c:yVal>
            <c:numRef>
              <c:f>Calculations!$F$20</c:f>
              <c:numCache>
                <c:formatCode>0.000</c:formatCode>
                <c:ptCount val="1"/>
                <c:pt idx="0">
                  <c:v>6.673654326774936E-2</c:v>
                </c:pt>
              </c:numCache>
            </c:numRef>
          </c:yVal>
          <c:bubbleSize>
            <c:numRef>
              <c:f>Calculations!$F$18</c:f>
              <c:numCache>
                <c:formatCode>General</c:formatCode>
                <c:ptCount val="1"/>
                <c:pt idx="0">
                  <c:v>4</c:v>
                </c:pt>
              </c:numCache>
            </c:numRef>
          </c:bubbleSize>
          <c:bubble3D val="1"/>
          <c:extLst>
            <c:ext xmlns:c16="http://schemas.microsoft.com/office/drawing/2014/chart" uri="{C3380CC4-5D6E-409C-BE32-E72D297353CC}">
              <c16:uniqueId val="{00000003-2CBC-47F1-89B4-511C9386A0C1}"/>
            </c:ext>
          </c:extLst>
        </c:ser>
        <c:ser>
          <c:idx val="4"/>
          <c:order val="4"/>
          <c:tx>
            <c:strRef>
              <c:f>Calculations!$G$2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chemeClr val="accent5">
                <a:alpha val="75000"/>
              </a:schemeClr>
            </a:solidFill>
            <a:ln w="25400"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ru-RU"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Calculations!$G$19</c:f>
              <c:numCache>
                <c:formatCode>0.00%</c:formatCode>
                <c:ptCount val="1"/>
                <c:pt idx="0">
                  <c:v>0.76567757942166192</c:v>
                </c:pt>
              </c:numCache>
            </c:numRef>
          </c:xVal>
          <c:yVal>
            <c:numRef>
              <c:f>Calculations!$G$20</c:f>
              <c:numCache>
                <c:formatCode>0.000</c:formatCode>
                <c:ptCount val="1"/>
                <c:pt idx="0">
                  <c:v>6.0632655887323882E-2</c:v>
                </c:pt>
              </c:numCache>
            </c:numRef>
          </c:yVal>
          <c:bubbleSize>
            <c:numRef>
              <c:f>Calculations!$G$18</c:f>
              <c:numCache>
                <c:formatCode>General</c:formatCode>
                <c:ptCount val="1"/>
                <c:pt idx="0">
                  <c:v>4</c:v>
                </c:pt>
              </c:numCache>
            </c:numRef>
          </c:bubbleSize>
          <c:bubble3D val="1"/>
          <c:extLst>
            <c:ext xmlns:c16="http://schemas.microsoft.com/office/drawing/2014/chart" uri="{C3380CC4-5D6E-409C-BE32-E72D297353CC}">
              <c16:uniqueId val="{00000004-2CBC-47F1-89B4-511C9386A0C1}"/>
            </c:ext>
          </c:extLst>
        </c:ser>
        <c:ser>
          <c:idx val="5"/>
          <c:order val="5"/>
          <c:tx>
            <c:strRef>
              <c:f>Calculations!$H$2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chemeClr val="accent6">
                <a:alpha val="75000"/>
              </a:schemeClr>
            </a:solidFill>
            <a:ln w="25400"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Calculations!$H$19</c:f>
              <c:numCache>
                <c:formatCode>0.00%</c:formatCode>
                <c:ptCount val="1"/>
                <c:pt idx="0">
                  <c:v>0.78334433096167089</c:v>
                </c:pt>
              </c:numCache>
            </c:numRef>
          </c:xVal>
          <c:yVal>
            <c:numRef>
              <c:f>Calculations!$H$20</c:f>
              <c:numCache>
                <c:formatCode>0.000</c:formatCode>
                <c:ptCount val="1"/>
                <c:pt idx="0">
                  <c:v>4.4977125651743645E-2</c:v>
                </c:pt>
              </c:numCache>
            </c:numRef>
          </c:yVal>
          <c:bubbleSize>
            <c:numRef>
              <c:f>Calculations!$H$18</c:f>
              <c:numCache>
                <c:formatCode>General</c:formatCode>
                <c:ptCount val="1"/>
                <c:pt idx="0">
                  <c:v>4</c:v>
                </c:pt>
              </c:numCache>
            </c:numRef>
          </c:bubbleSize>
          <c:bubble3D val="1"/>
          <c:extLst>
            <c:ext xmlns:c16="http://schemas.microsoft.com/office/drawing/2014/chart" uri="{C3380CC4-5D6E-409C-BE32-E72D297353CC}">
              <c16:uniqueId val="{00000005-2CBC-47F1-89B4-511C9386A0C1}"/>
            </c:ext>
          </c:extLst>
        </c:ser>
        <c:ser>
          <c:idx val="6"/>
          <c:order val="6"/>
          <c:tx>
            <c:strRef>
              <c:f>Calculations!$I$2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chemeClr val="accent1">
                <a:lumMod val="60000"/>
                <a:alpha val="75000"/>
              </a:schemeClr>
            </a:solidFill>
            <a:ln w="25400"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Calculations!$I$19</c:f>
              <c:numCache>
                <c:formatCode>0.00%</c:formatCode>
                <c:ptCount val="1"/>
                <c:pt idx="0">
                  <c:v>0.76285704807086219</c:v>
                </c:pt>
              </c:numCache>
            </c:numRef>
          </c:xVal>
          <c:yVal>
            <c:numRef>
              <c:f>Calculations!$I$20</c:f>
              <c:numCache>
                <c:formatCode>0.000</c:formatCode>
                <c:ptCount val="1"/>
                <c:pt idx="0">
                  <c:v>5.5858234532483696E-2</c:v>
                </c:pt>
              </c:numCache>
            </c:numRef>
          </c:yVal>
          <c:bubbleSize>
            <c:numRef>
              <c:f>Calculations!$I$18</c:f>
              <c:numCache>
                <c:formatCode>General</c:formatCode>
                <c:ptCount val="1"/>
                <c:pt idx="0">
                  <c:v>4</c:v>
                </c:pt>
              </c:numCache>
            </c:numRef>
          </c:bubbleSize>
          <c:bubble3D val="1"/>
          <c:extLst>
            <c:ext xmlns:c16="http://schemas.microsoft.com/office/drawing/2014/chart" uri="{C3380CC4-5D6E-409C-BE32-E72D297353CC}">
              <c16:uniqueId val="{00000006-2CBC-47F1-89B4-511C9386A0C1}"/>
            </c:ext>
          </c:extLst>
        </c:ser>
        <c:ser>
          <c:idx val="7"/>
          <c:order val="7"/>
          <c:tx>
            <c:strRef>
              <c:f>Calculations!$J$2</c:f>
              <c:strCache>
                <c:ptCount val="1"/>
                <c:pt idx="0">
                  <c:v>2014</c:v>
                </c:pt>
              </c:strCache>
            </c:strRef>
          </c:tx>
          <c:spPr>
            <a:solidFill>
              <a:schemeClr val="accent2">
                <a:lumMod val="60000"/>
                <a:alpha val="75000"/>
              </a:schemeClr>
            </a:solidFill>
            <a:ln w="25400"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Calculations!$J$19</c:f>
              <c:numCache>
                <c:formatCode>0.00%</c:formatCode>
                <c:ptCount val="1"/>
                <c:pt idx="0">
                  <c:v>0.85324637837150241</c:v>
                </c:pt>
              </c:numCache>
            </c:numRef>
          </c:xVal>
          <c:yVal>
            <c:numRef>
              <c:f>Calculations!$J$20</c:f>
              <c:numCache>
                <c:formatCode>0.000</c:formatCode>
                <c:ptCount val="1"/>
                <c:pt idx="0">
                  <c:v>5.6549086429136107E-2</c:v>
                </c:pt>
              </c:numCache>
            </c:numRef>
          </c:yVal>
          <c:bubbleSize>
            <c:numRef>
              <c:f>Calculations!$J$18</c:f>
              <c:numCache>
                <c:formatCode>General</c:formatCode>
                <c:ptCount val="1"/>
                <c:pt idx="0">
                  <c:v>6</c:v>
                </c:pt>
              </c:numCache>
            </c:numRef>
          </c:bubbleSize>
          <c:bubble3D val="1"/>
          <c:extLst>
            <c:ext xmlns:c16="http://schemas.microsoft.com/office/drawing/2014/chart" uri="{C3380CC4-5D6E-409C-BE32-E72D297353CC}">
              <c16:uniqueId val="{00000007-2CBC-47F1-89B4-511C9386A0C1}"/>
            </c:ext>
          </c:extLst>
        </c:ser>
        <c:ser>
          <c:idx val="8"/>
          <c:order val="8"/>
          <c:tx>
            <c:strRef>
              <c:f>Calculations!$K$2</c:f>
              <c:strCache>
                <c:ptCount val="1"/>
                <c:pt idx="0">
                  <c:v>2013</c:v>
                </c:pt>
              </c:strCache>
            </c:strRef>
          </c:tx>
          <c:spPr>
            <a:solidFill>
              <a:schemeClr val="accent3">
                <a:lumMod val="60000"/>
                <a:alpha val="75000"/>
              </a:schemeClr>
            </a:solidFill>
            <a:ln w="25400"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Calculations!$K$19</c:f>
              <c:numCache>
                <c:formatCode>0.00%</c:formatCode>
                <c:ptCount val="1"/>
                <c:pt idx="0">
                  <c:v>0.65774804307121126</c:v>
                </c:pt>
              </c:numCache>
            </c:numRef>
          </c:xVal>
          <c:yVal>
            <c:numRef>
              <c:f>Calculations!$K$20</c:f>
              <c:numCache>
                <c:formatCode>0.000</c:formatCode>
                <c:ptCount val="1"/>
                <c:pt idx="0">
                  <c:v>2.3413284605466513E-2</c:v>
                </c:pt>
              </c:numCache>
            </c:numRef>
          </c:yVal>
          <c:bubbleSize>
            <c:numRef>
              <c:f>Calculations!$K$18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1"/>
          <c:extLst>
            <c:ext xmlns:c16="http://schemas.microsoft.com/office/drawing/2014/chart" uri="{C3380CC4-5D6E-409C-BE32-E72D297353CC}">
              <c16:uniqueId val="{00000008-2CBC-47F1-89B4-511C9386A0C1}"/>
            </c:ext>
          </c:extLst>
        </c:ser>
        <c:ser>
          <c:idx val="9"/>
          <c:order val="9"/>
          <c:tx>
            <c:strRef>
              <c:f>Calculations!$L$2</c:f>
              <c:strCache>
                <c:ptCount val="1"/>
                <c:pt idx="0">
                  <c:v>2012</c:v>
                </c:pt>
              </c:strCache>
            </c:strRef>
          </c:tx>
          <c:spPr>
            <a:solidFill>
              <a:schemeClr val="accent4">
                <a:lumMod val="60000"/>
                <a:alpha val="75000"/>
              </a:schemeClr>
            </a:solidFill>
            <a:ln w="25400"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Calculations!$L$19</c:f>
              <c:numCache>
                <c:formatCode>0.00%</c:formatCode>
                <c:ptCount val="1"/>
                <c:pt idx="0">
                  <c:v>0.57937160805093801</c:v>
                </c:pt>
              </c:numCache>
            </c:numRef>
          </c:xVal>
          <c:yVal>
            <c:numRef>
              <c:f>Calculations!$L$20</c:f>
              <c:numCache>
                <c:formatCode>0.000</c:formatCode>
                <c:ptCount val="1"/>
                <c:pt idx="0">
                  <c:v>1.2612521779679501E-2</c:v>
                </c:pt>
              </c:numCache>
            </c:numRef>
          </c:yVal>
          <c:bubbleSize>
            <c:numRef>
              <c:f>Calculations!$L$18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1"/>
          <c:extLst>
            <c:ext xmlns:c16="http://schemas.microsoft.com/office/drawing/2014/chart" uri="{C3380CC4-5D6E-409C-BE32-E72D297353CC}">
              <c16:uniqueId val="{00000009-2CBC-47F1-89B4-511C9386A0C1}"/>
            </c:ext>
          </c:extLst>
        </c:ser>
        <c:ser>
          <c:idx val="10"/>
          <c:order val="10"/>
          <c:tx>
            <c:strRef>
              <c:f>Calculations!$M$2</c:f>
              <c:strCache>
                <c:ptCount val="1"/>
                <c:pt idx="0">
                  <c:v>2011</c:v>
                </c:pt>
              </c:strCache>
            </c:strRef>
          </c:tx>
          <c:spPr>
            <a:solidFill>
              <a:schemeClr val="accent5">
                <a:lumMod val="60000"/>
                <a:alpha val="75000"/>
              </a:schemeClr>
            </a:solidFill>
            <a:ln w="25400"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Calculations!$M$19</c:f>
              <c:numCache>
                <c:formatCode>0.00%</c:formatCode>
                <c:ptCount val="1"/>
                <c:pt idx="0">
                  <c:v>0.88314144163003272</c:v>
                </c:pt>
              </c:numCache>
            </c:numRef>
          </c:xVal>
          <c:yVal>
            <c:numRef>
              <c:f>Calculations!$M$20</c:f>
              <c:numCache>
                <c:formatCode>0.000</c:formatCode>
                <c:ptCount val="1"/>
                <c:pt idx="0">
                  <c:v>4.0096370152443779E-2</c:v>
                </c:pt>
              </c:numCache>
            </c:numRef>
          </c:yVal>
          <c:bubbleSize>
            <c:numRef>
              <c:f>Calculations!$M$18</c:f>
              <c:numCache>
                <c:formatCode>General</c:formatCode>
                <c:ptCount val="1"/>
                <c:pt idx="0">
                  <c:v>6</c:v>
                </c:pt>
              </c:numCache>
            </c:numRef>
          </c:bubbleSize>
          <c:bubble3D val="1"/>
          <c:extLst>
            <c:ext xmlns:c16="http://schemas.microsoft.com/office/drawing/2014/chart" uri="{C3380CC4-5D6E-409C-BE32-E72D297353CC}">
              <c16:uniqueId val="{0000000A-2CBC-47F1-89B4-511C9386A0C1}"/>
            </c:ext>
          </c:extLst>
        </c:ser>
        <c:ser>
          <c:idx val="11"/>
          <c:order val="11"/>
          <c:tx>
            <c:strRef>
              <c:f>Calculations!$N$2</c:f>
              <c:strCache>
                <c:ptCount val="1"/>
                <c:pt idx="0">
                  <c:v>2010</c:v>
                </c:pt>
              </c:strCache>
            </c:strRef>
          </c:tx>
          <c:spPr>
            <a:solidFill>
              <a:schemeClr val="accent6">
                <a:lumMod val="60000"/>
                <a:alpha val="75000"/>
              </a:schemeClr>
            </a:solidFill>
            <a:ln w="25400"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Calculations!$N$19</c:f>
              <c:numCache>
                <c:formatCode>0.00%</c:formatCode>
                <c:ptCount val="1"/>
                <c:pt idx="0">
                  <c:v>0.58500924986572778</c:v>
                </c:pt>
              </c:numCache>
            </c:numRef>
          </c:xVal>
          <c:yVal>
            <c:numRef>
              <c:f>Calculations!$N$20</c:f>
              <c:numCache>
                <c:formatCode>0.000</c:formatCode>
                <c:ptCount val="1"/>
                <c:pt idx="0">
                  <c:v>1.2036725360695636E-2</c:v>
                </c:pt>
              </c:numCache>
            </c:numRef>
          </c:yVal>
          <c:bubbleSize>
            <c:numRef>
              <c:f>Calculations!$N$18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1"/>
          <c:extLst>
            <c:ext xmlns:c16="http://schemas.microsoft.com/office/drawing/2014/chart" uri="{C3380CC4-5D6E-409C-BE32-E72D297353CC}">
              <c16:uniqueId val="{0000000B-2CBC-47F1-89B4-511C9386A0C1}"/>
            </c:ext>
          </c:extLst>
        </c:ser>
        <c:ser>
          <c:idx val="12"/>
          <c:order val="12"/>
          <c:tx>
            <c:strRef>
              <c:f>Calculations!$O$2</c:f>
              <c:strCache>
                <c:ptCount val="1"/>
                <c:pt idx="0">
                  <c:v>2009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  <a:alpha val="75000"/>
              </a:schemeClr>
            </a:solidFill>
            <a:ln w="25400"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Calculations!$O$19</c:f>
              <c:numCache>
                <c:formatCode>0.00%</c:formatCode>
                <c:ptCount val="1"/>
                <c:pt idx="0">
                  <c:v>0.93599872739805934</c:v>
                </c:pt>
              </c:numCache>
            </c:numRef>
          </c:xVal>
          <c:yVal>
            <c:numRef>
              <c:f>Calculations!$O$20</c:f>
              <c:numCache>
                <c:formatCode>0.000</c:formatCode>
                <c:ptCount val="1"/>
                <c:pt idx="0">
                  <c:v>5.0576495036762835E-2</c:v>
                </c:pt>
              </c:numCache>
            </c:numRef>
          </c:yVal>
          <c:bubbleSize>
            <c:numRef>
              <c:f>Calculations!$O$18</c:f>
              <c:numCache>
                <c:formatCode>General</c:formatCode>
                <c:ptCount val="1"/>
                <c:pt idx="0">
                  <c:v>7</c:v>
                </c:pt>
              </c:numCache>
            </c:numRef>
          </c:bubbleSize>
          <c:bubble3D val="1"/>
          <c:extLst>
            <c:ext xmlns:c16="http://schemas.microsoft.com/office/drawing/2014/chart" uri="{C3380CC4-5D6E-409C-BE32-E72D297353CC}">
              <c16:uniqueId val="{0000000C-2CBC-47F1-89B4-511C9386A0C1}"/>
            </c:ext>
          </c:extLst>
        </c:ser>
        <c:ser>
          <c:idx val="13"/>
          <c:order val="13"/>
          <c:tx>
            <c:strRef>
              <c:f>Calculations!$P$2</c:f>
              <c:strCache>
                <c:ptCount val="1"/>
                <c:pt idx="0">
                  <c:v>2008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  <a:alpha val="75000"/>
              </a:schemeClr>
            </a:solidFill>
            <a:ln w="25400"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Calculations!$P$19</c:f>
              <c:numCache>
                <c:formatCode>0.00%</c:formatCode>
                <c:ptCount val="1"/>
                <c:pt idx="0">
                  <c:v>0.55801108404990307</c:v>
                </c:pt>
              </c:numCache>
            </c:numRef>
          </c:xVal>
          <c:yVal>
            <c:numRef>
              <c:f>Calculations!$P$20</c:f>
              <c:numCache>
                <c:formatCode>0.000</c:formatCode>
                <c:ptCount val="1"/>
                <c:pt idx="0">
                  <c:v>2.1559985213410293E-2</c:v>
                </c:pt>
              </c:numCache>
            </c:numRef>
          </c:yVal>
          <c:bubbleSize>
            <c:numRef>
              <c:f>Calculations!$P$18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1"/>
          <c:extLst>
            <c:ext xmlns:c16="http://schemas.microsoft.com/office/drawing/2014/chart" uri="{C3380CC4-5D6E-409C-BE32-E72D297353CC}">
              <c16:uniqueId val="{00000000-D4EE-409D-93DC-1C53CC471270}"/>
            </c:ext>
          </c:extLst>
        </c:ser>
        <c:ser>
          <c:idx val="14"/>
          <c:order val="14"/>
          <c:tx>
            <c:strRef>
              <c:f>Calculations!$Q$2</c:f>
              <c:strCache>
                <c:ptCount val="1"/>
                <c:pt idx="0">
                  <c:v>2007</c:v>
                </c:pt>
              </c:strCache>
            </c:strRef>
          </c:tx>
          <c:spPr>
            <a:solidFill>
              <a:schemeClr val="accent3">
                <a:lumMod val="80000"/>
                <a:lumOff val="20000"/>
                <a:alpha val="75000"/>
              </a:schemeClr>
            </a:solidFill>
            <a:ln w="25400"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Calculations!$Q$19</c:f>
              <c:numCache>
                <c:formatCode>0.00%</c:formatCode>
                <c:ptCount val="1"/>
                <c:pt idx="0">
                  <c:v>0.55402595637697893</c:v>
                </c:pt>
              </c:numCache>
            </c:numRef>
          </c:xVal>
          <c:yVal>
            <c:numRef>
              <c:f>Calculations!$Q$20</c:f>
              <c:numCache>
                <c:formatCode>0.000</c:formatCode>
                <c:ptCount val="1"/>
                <c:pt idx="0">
                  <c:v>2.4540416923211961E-2</c:v>
                </c:pt>
              </c:numCache>
            </c:numRef>
          </c:yVal>
          <c:bubbleSize>
            <c:numRef>
              <c:f>Calculations!$Q$18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1"/>
          <c:extLst>
            <c:ext xmlns:c16="http://schemas.microsoft.com/office/drawing/2014/chart" uri="{C3380CC4-5D6E-409C-BE32-E72D297353CC}">
              <c16:uniqueId val="{00000001-D4EE-409D-93DC-1C53CC471270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bubbleScale val="30"/>
        <c:showNegBubbles val="0"/>
        <c:axId val="1324671999"/>
        <c:axId val="428812671"/>
      </c:bubbleChart>
      <c:valAx>
        <c:axId val="1324671999"/>
        <c:scaling>
          <c:orientation val="minMax"/>
          <c:max val="1"/>
          <c:min val="0.65000000000000013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800" b="0" i="0" baseline="0">
                    <a:effectLst/>
                  </a:rPr>
                  <a:t>CRSV (the total market share occupied by the group of dominant companies in a particular market)</a:t>
                </a:r>
                <a:endParaRPr lang="ru-CN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 w="38100" cap="flat" cmpd="sng" algn="ctr">
            <a:solidFill>
              <a:schemeClr val="tx1">
                <a:lumMod val="25000"/>
                <a:lumOff val="75000"/>
              </a:schemeClr>
            </a:solidFill>
            <a:round/>
            <a:headEnd type="stealth" w="lg" len="lg"/>
            <a:tailEnd type="stealth" w="lg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28812671"/>
        <c:crossesAt val="0.1"/>
        <c:crossBetween val="midCat"/>
      </c:valAx>
      <c:valAx>
        <c:axId val="428812671"/>
        <c:scaling>
          <c:logBase val="10"/>
          <c:orientation val="minMax"/>
          <c:max val="0.1"/>
          <c:min val="1.0000000000000002E-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800" b="0" i="0" baseline="0">
                    <a:effectLst/>
                  </a:rPr>
                  <a:t>HTSV  (the </a:t>
                </a:r>
                <a:r>
                  <a:rPr lang="en-US" sz="1800" b="0" i="0" u="none" strike="noStrike" baseline="0">
                    <a:effectLst/>
                  </a:rPr>
                  <a:t>differentiation between companies within the dominant group)</a:t>
                </a:r>
                <a:endParaRPr lang="ru-RU" sz="18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0.000" sourceLinked="1"/>
        <c:majorTickMark val="none"/>
        <c:minorTickMark val="none"/>
        <c:tickLblPos val="nextTo"/>
        <c:spPr>
          <a:noFill/>
          <a:ln w="38100" cap="flat" cmpd="sng" algn="ctr">
            <a:solidFill>
              <a:schemeClr val="tx1">
                <a:lumMod val="25000"/>
                <a:lumOff val="75000"/>
              </a:schemeClr>
            </a:solidFill>
            <a:round/>
            <a:headEnd type="stealth" w="lg" len="lg"/>
            <a:tailEnd type="stealth" w="lg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324671999"/>
        <c:crossesAt val="0.65000000000000013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>
          <a:alpha val="75000"/>
        </a:schemeClr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>
          <a:alpha val="75000"/>
        </a:schemeClr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>
            <a:alpha val="50000"/>
          </a:schemeClr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6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>
          <a:alpha val="75000"/>
        </a:schemeClr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>
          <a:alpha val="75000"/>
        </a:schemeClr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>
            <a:alpha val="50000"/>
          </a:schemeClr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6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>
          <a:alpha val="75000"/>
        </a:schemeClr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>
          <a:alpha val="75000"/>
        </a:schemeClr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>
            <a:alpha val="50000"/>
          </a:schemeClr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6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>
          <a:alpha val="75000"/>
        </a:schemeClr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>
          <a:alpha val="75000"/>
        </a:schemeClr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>
            <a:alpha val="50000"/>
          </a:schemeClr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6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>
          <a:alpha val="75000"/>
        </a:schemeClr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>
          <a:alpha val="75000"/>
        </a:schemeClr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>
            <a:alpha val="50000"/>
          </a:schemeClr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6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>
          <a:alpha val="75000"/>
        </a:schemeClr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>
          <a:alpha val="75000"/>
        </a:schemeClr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>
            <a:alpha val="50000"/>
          </a:schemeClr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chart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chart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95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95" workbookViewId="0" zoomToFit="1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zoomScale="95" workbookViewId="0" zoomToFit="1"/>
  </sheetViews>
  <pageMargins left="0.7" right="0.7" top="0.75" bottom="0.75" header="0.3" footer="0.3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zoomScale="95" workbookViewId="0" zoomToFit="1"/>
  </sheetViews>
  <pageMargins left="0.7" right="0.7" top="0.75" bottom="0.75" header="0.3" footer="0.3"/>
  <drawing r:id="rId1"/>
</chartsheet>
</file>

<file path=xl/chartsheets/sheet5.xml><?xml version="1.0" encoding="utf-8"?>
<chartsheet xmlns="http://schemas.openxmlformats.org/spreadsheetml/2006/main" xmlns:r="http://schemas.openxmlformats.org/officeDocument/2006/relationships">
  <sheetPr/>
  <sheetViews>
    <sheetView zoomScale="95" workbookViewId="0" zoomToFit="1"/>
  </sheetViews>
  <pageMargins left="0.7" right="0.7" top="0.75" bottom="0.75" header="0.3" footer="0.3"/>
  <drawing r:id="rId1"/>
</chartsheet>
</file>

<file path=xl/chartsheets/sheet6.xml><?xml version="1.0" encoding="utf-8"?>
<chartsheet xmlns="http://schemas.openxmlformats.org/spreadsheetml/2006/main" xmlns:r="http://schemas.openxmlformats.org/officeDocument/2006/relationships">
  <sheetPr/>
  <sheetViews>
    <sheetView zoomScale="95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4421" cy="6069263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B7C166AA-DEBA-427B-AA22-3600E4B4B67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0.21486</cdr:x>
      <cdr:y>0.31029</cdr:y>
    </cdr:from>
    <cdr:to>
      <cdr:x>0.80622</cdr:x>
      <cdr:y>0.82181</cdr:y>
    </cdr:to>
    <cdr:grpSp>
      <cdr:nvGrpSpPr>
        <cdr:cNvPr id="8" name="Группа 7">
          <a:extLst xmlns:a="http://schemas.openxmlformats.org/drawingml/2006/main">
            <a:ext uri="{FF2B5EF4-FFF2-40B4-BE49-F238E27FC236}">
              <a16:creationId xmlns:a16="http://schemas.microsoft.com/office/drawing/2014/main" id="{AE040FA5-EC6D-4DC5-89C2-078A20E23857}"/>
            </a:ext>
          </a:extLst>
        </cdr:cNvPr>
        <cdr:cNvGrpSpPr/>
      </cdr:nvGrpSpPr>
      <cdr:grpSpPr>
        <a:xfrm xmlns:a="http://schemas.openxmlformats.org/drawingml/2006/main">
          <a:off x="1999148" y="1883232"/>
          <a:ext cx="5502262" cy="3104549"/>
          <a:chOff x="0" y="0"/>
          <a:chExt cx="185404" cy="110733"/>
        </a:xfrm>
        <a:noFill xmlns:a="http://schemas.openxmlformats.org/drawingml/2006/main"/>
      </cdr:grpSpPr>
      <cdr:sp macro="" textlink="">
        <cdr:nvSpPr>
          <cdr:cNvPr id="9" name="TextBox 2">
            <a:extLst xmlns:a="http://schemas.openxmlformats.org/drawingml/2006/main">
              <a:ext uri="{FF2B5EF4-FFF2-40B4-BE49-F238E27FC236}">
                <a16:creationId xmlns:a16="http://schemas.microsoft.com/office/drawing/2014/main" id="{2D9A90A1-76F4-41BA-B98F-4C0CBDE620E4}"/>
              </a:ext>
            </a:extLst>
          </cdr:cNvPr>
          <cdr:cNvSpPr txBox="1"/>
        </cdr:nvSpPr>
        <cdr:spPr>
          <a:xfrm xmlns:a="http://schemas.openxmlformats.org/drawingml/2006/main">
            <a:off x="141752" y="2418"/>
            <a:ext cx="39428" cy="34816"/>
          </a:xfrm>
          <a:prstGeom xmlns:a="http://schemas.openxmlformats.org/drawingml/2006/main" prst="rect">
            <a:avLst/>
          </a:prstGeom>
          <a:grpFill xmlns:a="http://schemas.openxmlformats.org/drawingml/2006/main"/>
          <a:ln xmlns:a="http://schemas.openxmlformats.org/drawingml/2006/main" w="9525" cmpd="sng">
            <a:noFill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wrap="square" rtlCol="0" anchor="t"/>
          <a:lstStyle xmlns:a="http://schemas.openxmlformats.org/drawingml/2006/main"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r>
              <a:rPr lang="en-US" sz="2400" b="1" baseline="0">
                <a:solidFill>
                  <a:schemeClr val="bg1">
                    <a:lumMod val="50000"/>
                  </a:schemeClr>
                </a:solidFill>
              </a:rPr>
              <a:t>G   </a:t>
            </a:r>
            <a:endParaRPr lang="ru-RU" sz="2400" b="1">
              <a:solidFill>
                <a:schemeClr val="bg1">
                  <a:lumMod val="50000"/>
                </a:schemeClr>
              </a:solidFill>
            </a:endParaRPr>
          </a:p>
        </cdr:txBody>
      </cdr:sp>
      <cdr:sp macro="" textlink="">
        <cdr:nvSpPr>
          <cdr:cNvPr id="10" name="TextBox 3">
            <a:extLst xmlns:a="http://schemas.openxmlformats.org/drawingml/2006/main">
              <a:ext uri="{FF2B5EF4-FFF2-40B4-BE49-F238E27FC236}">
                <a16:creationId xmlns:a16="http://schemas.microsoft.com/office/drawing/2014/main" id="{8B603BDF-F5EB-4551-8890-1E3DBF0699C6}"/>
              </a:ext>
            </a:extLst>
          </cdr:cNvPr>
          <cdr:cNvSpPr txBox="1"/>
        </cdr:nvSpPr>
        <cdr:spPr>
          <a:xfrm xmlns:a="http://schemas.openxmlformats.org/drawingml/2006/main">
            <a:off x="3755" y="0"/>
            <a:ext cx="24408" cy="36266"/>
          </a:xfrm>
          <a:prstGeom xmlns:a="http://schemas.openxmlformats.org/drawingml/2006/main" prst="rect">
            <a:avLst/>
          </a:prstGeom>
          <a:grpFill xmlns:a="http://schemas.openxmlformats.org/drawingml/2006/main"/>
          <a:ln xmlns:a="http://schemas.openxmlformats.org/drawingml/2006/main" w="9525" cmpd="sng">
            <a:noFill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wrap="square" rtlCol="0" anchor="t"/>
          <a:lstStyle xmlns:a="http://schemas.openxmlformats.org/drawingml/2006/main"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r>
              <a:rPr lang="en-US" sz="2400" b="1" baseline="0">
                <a:solidFill>
                  <a:schemeClr val="bg1">
                    <a:lumMod val="50000"/>
                  </a:schemeClr>
                </a:solidFill>
              </a:rPr>
              <a:t>I</a:t>
            </a:r>
            <a:endParaRPr lang="ru-RU" sz="2400" b="1">
              <a:solidFill>
                <a:schemeClr val="bg1">
                  <a:lumMod val="50000"/>
                </a:schemeClr>
              </a:solidFill>
            </a:endParaRPr>
          </a:p>
        </cdr:txBody>
      </cdr:sp>
      <cdr:sp macro="" textlink="">
        <cdr:nvSpPr>
          <cdr:cNvPr id="11" name="TextBox 4">
            <a:extLst xmlns:a="http://schemas.openxmlformats.org/drawingml/2006/main">
              <a:ext uri="{FF2B5EF4-FFF2-40B4-BE49-F238E27FC236}">
                <a16:creationId xmlns:a16="http://schemas.microsoft.com/office/drawing/2014/main" id="{7E382082-A521-493B-ABB0-EC07B019FA46}"/>
              </a:ext>
            </a:extLst>
          </cdr:cNvPr>
          <cdr:cNvSpPr txBox="1"/>
        </cdr:nvSpPr>
        <cdr:spPr>
          <a:xfrm xmlns:a="http://schemas.openxmlformats.org/drawingml/2006/main">
            <a:off x="0" y="70046"/>
            <a:ext cx="48346" cy="37233"/>
          </a:xfrm>
          <a:prstGeom xmlns:a="http://schemas.openxmlformats.org/drawingml/2006/main" prst="rect">
            <a:avLst/>
          </a:prstGeom>
          <a:grpFill xmlns:a="http://schemas.openxmlformats.org/drawingml/2006/main"/>
          <a:ln xmlns:a="http://schemas.openxmlformats.org/drawingml/2006/main" w="9525" cmpd="sng">
            <a:noFill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wrap="square" rtlCol="0" anchor="t"/>
          <a:lstStyle xmlns:a="http://schemas.openxmlformats.org/drawingml/2006/main"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r>
              <a:rPr lang="en-US" sz="2400" b="1">
                <a:solidFill>
                  <a:schemeClr val="bg1">
                    <a:lumMod val="50000"/>
                  </a:schemeClr>
                </a:solidFill>
              </a:rPr>
              <a:t>RO</a:t>
            </a:r>
            <a:endParaRPr lang="ru-RU" sz="2400" b="1">
              <a:solidFill>
                <a:schemeClr val="bg1">
                  <a:lumMod val="50000"/>
                </a:schemeClr>
              </a:solidFill>
            </a:endParaRPr>
          </a:p>
        </cdr:txBody>
      </cdr:sp>
      <cdr:sp macro="" textlink="">
        <cdr:nvSpPr>
          <cdr:cNvPr id="12" name="TextBox 5">
            <a:extLst xmlns:a="http://schemas.openxmlformats.org/drawingml/2006/main">
              <a:ext uri="{FF2B5EF4-FFF2-40B4-BE49-F238E27FC236}">
                <a16:creationId xmlns:a16="http://schemas.microsoft.com/office/drawing/2014/main" id="{E1D82E06-DF86-4D0E-83FE-5A17573F8B91}"/>
              </a:ext>
            </a:extLst>
          </cdr:cNvPr>
          <cdr:cNvSpPr txBox="1"/>
        </cdr:nvSpPr>
        <cdr:spPr>
          <a:xfrm xmlns:a="http://schemas.openxmlformats.org/drawingml/2006/main">
            <a:off x="138936" y="69631"/>
            <a:ext cx="46468" cy="41102"/>
          </a:xfrm>
          <a:prstGeom xmlns:a="http://schemas.openxmlformats.org/drawingml/2006/main" prst="rect">
            <a:avLst/>
          </a:prstGeom>
          <a:grpFill xmlns:a="http://schemas.openxmlformats.org/drawingml/2006/main"/>
          <a:ln xmlns:a="http://schemas.openxmlformats.org/drawingml/2006/main" w="9525" cmpd="sng">
            <a:noFill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wrap="square" rtlCol="0" anchor="t"/>
          <a:lstStyle xmlns:a="http://schemas.openxmlformats.org/drawingml/2006/main"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r>
              <a:rPr lang="en-US" sz="2400" b="1">
                <a:solidFill>
                  <a:schemeClr val="bg1">
                    <a:lumMod val="50000"/>
                  </a:schemeClr>
                </a:solidFill>
              </a:rPr>
              <a:t>B4</a:t>
            </a:r>
            <a:endParaRPr lang="ru-RU" sz="2400" b="1">
              <a:solidFill>
                <a:schemeClr val="bg1">
                  <a:lumMod val="50000"/>
                </a:schemeClr>
              </a:solidFill>
            </a:endParaRPr>
          </a:p>
        </cdr:txBody>
      </cdr:sp>
    </cdr:grp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304421" cy="6069263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529D11F7-AC49-4D87-9FE3-56CC93778BB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0.21486</cdr:x>
      <cdr:y>0.31029</cdr:y>
    </cdr:from>
    <cdr:to>
      <cdr:x>0.80622</cdr:x>
      <cdr:y>0.82181</cdr:y>
    </cdr:to>
    <cdr:grpSp>
      <cdr:nvGrpSpPr>
        <cdr:cNvPr id="8" name="Группа 7">
          <a:extLst xmlns:a="http://schemas.openxmlformats.org/drawingml/2006/main">
            <a:ext uri="{FF2B5EF4-FFF2-40B4-BE49-F238E27FC236}">
              <a16:creationId xmlns:a16="http://schemas.microsoft.com/office/drawing/2014/main" id="{AE040FA5-EC6D-4DC5-89C2-078A20E23857}"/>
            </a:ext>
          </a:extLst>
        </cdr:cNvPr>
        <cdr:cNvGrpSpPr/>
      </cdr:nvGrpSpPr>
      <cdr:grpSpPr>
        <a:xfrm xmlns:a="http://schemas.openxmlformats.org/drawingml/2006/main">
          <a:off x="1999148" y="1883232"/>
          <a:ext cx="5502262" cy="3104549"/>
          <a:chOff x="0" y="0"/>
          <a:chExt cx="185404" cy="110733"/>
        </a:xfrm>
        <a:noFill xmlns:a="http://schemas.openxmlformats.org/drawingml/2006/main"/>
      </cdr:grpSpPr>
      <cdr:sp macro="" textlink="">
        <cdr:nvSpPr>
          <cdr:cNvPr id="9" name="TextBox 2">
            <a:extLst xmlns:a="http://schemas.openxmlformats.org/drawingml/2006/main">
              <a:ext uri="{FF2B5EF4-FFF2-40B4-BE49-F238E27FC236}">
                <a16:creationId xmlns:a16="http://schemas.microsoft.com/office/drawing/2014/main" id="{2D9A90A1-76F4-41BA-B98F-4C0CBDE620E4}"/>
              </a:ext>
            </a:extLst>
          </cdr:cNvPr>
          <cdr:cNvSpPr txBox="1"/>
        </cdr:nvSpPr>
        <cdr:spPr>
          <a:xfrm xmlns:a="http://schemas.openxmlformats.org/drawingml/2006/main">
            <a:off x="141752" y="2418"/>
            <a:ext cx="39428" cy="34816"/>
          </a:xfrm>
          <a:prstGeom xmlns:a="http://schemas.openxmlformats.org/drawingml/2006/main" prst="rect">
            <a:avLst/>
          </a:prstGeom>
          <a:grpFill xmlns:a="http://schemas.openxmlformats.org/drawingml/2006/main"/>
          <a:ln xmlns:a="http://schemas.openxmlformats.org/drawingml/2006/main" w="9525" cmpd="sng">
            <a:noFill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wrap="square" rtlCol="0" anchor="t"/>
          <a:lstStyle xmlns:a="http://schemas.openxmlformats.org/drawingml/2006/main"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r>
              <a:rPr lang="en-US" sz="2400" b="1" baseline="0">
                <a:solidFill>
                  <a:schemeClr val="bg1">
                    <a:lumMod val="50000"/>
                  </a:schemeClr>
                </a:solidFill>
              </a:rPr>
              <a:t>G   </a:t>
            </a:r>
            <a:endParaRPr lang="ru-RU" sz="2400" b="1">
              <a:solidFill>
                <a:schemeClr val="bg1">
                  <a:lumMod val="50000"/>
                </a:schemeClr>
              </a:solidFill>
            </a:endParaRPr>
          </a:p>
        </cdr:txBody>
      </cdr:sp>
      <cdr:sp macro="" textlink="">
        <cdr:nvSpPr>
          <cdr:cNvPr id="10" name="TextBox 3">
            <a:extLst xmlns:a="http://schemas.openxmlformats.org/drawingml/2006/main">
              <a:ext uri="{FF2B5EF4-FFF2-40B4-BE49-F238E27FC236}">
                <a16:creationId xmlns:a16="http://schemas.microsoft.com/office/drawing/2014/main" id="{8B603BDF-F5EB-4551-8890-1E3DBF0699C6}"/>
              </a:ext>
            </a:extLst>
          </cdr:cNvPr>
          <cdr:cNvSpPr txBox="1"/>
        </cdr:nvSpPr>
        <cdr:spPr>
          <a:xfrm xmlns:a="http://schemas.openxmlformats.org/drawingml/2006/main">
            <a:off x="3755" y="0"/>
            <a:ext cx="24408" cy="36266"/>
          </a:xfrm>
          <a:prstGeom xmlns:a="http://schemas.openxmlformats.org/drawingml/2006/main" prst="rect">
            <a:avLst/>
          </a:prstGeom>
          <a:grpFill xmlns:a="http://schemas.openxmlformats.org/drawingml/2006/main"/>
          <a:ln xmlns:a="http://schemas.openxmlformats.org/drawingml/2006/main" w="9525" cmpd="sng">
            <a:noFill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wrap="square" rtlCol="0" anchor="t"/>
          <a:lstStyle xmlns:a="http://schemas.openxmlformats.org/drawingml/2006/main"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r>
              <a:rPr lang="en-US" sz="2400" b="1" baseline="0">
                <a:solidFill>
                  <a:schemeClr val="bg1">
                    <a:lumMod val="50000"/>
                  </a:schemeClr>
                </a:solidFill>
              </a:rPr>
              <a:t>I</a:t>
            </a:r>
            <a:endParaRPr lang="ru-RU" sz="2400" b="1">
              <a:solidFill>
                <a:schemeClr val="bg1">
                  <a:lumMod val="50000"/>
                </a:schemeClr>
              </a:solidFill>
            </a:endParaRPr>
          </a:p>
        </cdr:txBody>
      </cdr:sp>
      <cdr:sp macro="" textlink="">
        <cdr:nvSpPr>
          <cdr:cNvPr id="11" name="TextBox 4">
            <a:extLst xmlns:a="http://schemas.openxmlformats.org/drawingml/2006/main">
              <a:ext uri="{FF2B5EF4-FFF2-40B4-BE49-F238E27FC236}">
                <a16:creationId xmlns:a16="http://schemas.microsoft.com/office/drawing/2014/main" id="{7E382082-A521-493B-ABB0-EC07B019FA46}"/>
              </a:ext>
            </a:extLst>
          </cdr:cNvPr>
          <cdr:cNvSpPr txBox="1"/>
        </cdr:nvSpPr>
        <cdr:spPr>
          <a:xfrm xmlns:a="http://schemas.openxmlformats.org/drawingml/2006/main">
            <a:off x="0" y="70046"/>
            <a:ext cx="48346" cy="37233"/>
          </a:xfrm>
          <a:prstGeom xmlns:a="http://schemas.openxmlformats.org/drawingml/2006/main" prst="rect">
            <a:avLst/>
          </a:prstGeom>
          <a:grpFill xmlns:a="http://schemas.openxmlformats.org/drawingml/2006/main"/>
          <a:ln xmlns:a="http://schemas.openxmlformats.org/drawingml/2006/main" w="9525" cmpd="sng">
            <a:noFill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wrap="square" rtlCol="0" anchor="t"/>
          <a:lstStyle xmlns:a="http://schemas.openxmlformats.org/drawingml/2006/main"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r>
              <a:rPr lang="en-US" sz="2400" b="1">
                <a:solidFill>
                  <a:schemeClr val="bg1">
                    <a:lumMod val="50000"/>
                  </a:schemeClr>
                </a:solidFill>
              </a:rPr>
              <a:t>RO</a:t>
            </a:r>
            <a:endParaRPr lang="ru-RU" sz="2400" b="1">
              <a:solidFill>
                <a:schemeClr val="bg1">
                  <a:lumMod val="50000"/>
                </a:schemeClr>
              </a:solidFill>
            </a:endParaRPr>
          </a:p>
        </cdr:txBody>
      </cdr:sp>
      <cdr:sp macro="" textlink="">
        <cdr:nvSpPr>
          <cdr:cNvPr id="12" name="TextBox 5">
            <a:extLst xmlns:a="http://schemas.openxmlformats.org/drawingml/2006/main">
              <a:ext uri="{FF2B5EF4-FFF2-40B4-BE49-F238E27FC236}">
                <a16:creationId xmlns:a16="http://schemas.microsoft.com/office/drawing/2014/main" id="{E1D82E06-DF86-4D0E-83FE-5A17573F8B91}"/>
              </a:ext>
            </a:extLst>
          </cdr:cNvPr>
          <cdr:cNvSpPr txBox="1"/>
        </cdr:nvSpPr>
        <cdr:spPr>
          <a:xfrm xmlns:a="http://schemas.openxmlformats.org/drawingml/2006/main">
            <a:off x="138936" y="69631"/>
            <a:ext cx="46468" cy="41102"/>
          </a:xfrm>
          <a:prstGeom xmlns:a="http://schemas.openxmlformats.org/drawingml/2006/main" prst="rect">
            <a:avLst/>
          </a:prstGeom>
          <a:grpFill xmlns:a="http://schemas.openxmlformats.org/drawingml/2006/main"/>
          <a:ln xmlns:a="http://schemas.openxmlformats.org/drawingml/2006/main" w="9525" cmpd="sng">
            <a:noFill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wrap="square" rtlCol="0" anchor="t"/>
          <a:lstStyle xmlns:a="http://schemas.openxmlformats.org/drawingml/2006/main"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r>
              <a:rPr lang="en-US" sz="2400" b="1">
                <a:solidFill>
                  <a:schemeClr val="bg1">
                    <a:lumMod val="50000"/>
                  </a:schemeClr>
                </a:solidFill>
              </a:rPr>
              <a:t>B4</a:t>
            </a:r>
            <a:endParaRPr lang="ru-RU" sz="2400" b="1">
              <a:solidFill>
                <a:schemeClr val="bg1">
                  <a:lumMod val="50000"/>
                </a:schemeClr>
              </a:solidFill>
            </a:endParaRPr>
          </a:p>
        </cdr:txBody>
      </cdr:sp>
    </cdr:grp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304421" cy="6069263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168AF6B4-FD3C-4F87-864D-14121B396656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9304421" cy="6069263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3D54F826-1DCF-4631-996F-2E17F184212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9304421" cy="6069263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E073FAD4-B897-43F2-A046-6D7AEDCF2B6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9289551" cy="6064607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EFCC771E-7FF4-4F95-B09A-E651BD8F5E2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"/>
  <sheetViews>
    <sheetView tabSelected="1" workbookViewId="0">
      <selection activeCell="G19" sqref="G19"/>
    </sheetView>
  </sheetViews>
  <sheetFormatPr defaultColWidth="8.6640625" defaultRowHeight="18" x14ac:dyDescent="0.55000000000000004"/>
  <cols>
    <col min="1" max="1" width="5.6640625" style="32" customWidth="1"/>
    <col min="2" max="2" width="12.33203125" style="32" customWidth="1"/>
    <col min="3" max="16384" width="8.6640625" style="32"/>
  </cols>
  <sheetData>
    <row r="1" spans="1:3" x14ac:dyDescent="0.55000000000000004">
      <c r="B1" s="54" t="s">
        <v>42</v>
      </c>
    </row>
    <row r="2" spans="1:3" x14ac:dyDescent="0.55000000000000004">
      <c r="B2" s="33"/>
    </row>
    <row r="3" spans="1:3" x14ac:dyDescent="0.55000000000000004">
      <c r="B3" s="55" t="s">
        <v>43</v>
      </c>
      <c r="C3" s="55"/>
    </row>
    <row r="4" spans="1:3" x14ac:dyDescent="0.55000000000000004">
      <c r="B4" s="55"/>
      <c r="C4" s="55"/>
    </row>
    <row r="5" spans="1:3" x14ac:dyDescent="0.55000000000000004">
      <c r="A5" s="44"/>
      <c r="B5" s="55" t="s">
        <v>44</v>
      </c>
      <c r="C5" s="45"/>
    </row>
    <row r="6" spans="1:3" x14ac:dyDescent="0.55000000000000004">
      <c r="B6" s="55"/>
      <c r="C6" s="55" t="s">
        <v>45</v>
      </c>
    </row>
    <row r="7" spans="1:3" x14ac:dyDescent="0.55000000000000004">
      <c r="B7" s="55"/>
      <c r="C7" s="55" t="s">
        <v>46</v>
      </c>
    </row>
    <row r="8" spans="1:3" x14ac:dyDescent="0.55000000000000004">
      <c r="B8" s="55"/>
      <c r="C8" s="55" t="s">
        <v>47</v>
      </c>
    </row>
    <row r="9" spans="1:3" x14ac:dyDescent="0.55000000000000004">
      <c r="B9" s="55"/>
      <c r="C9" s="55" t="s">
        <v>48</v>
      </c>
    </row>
    <row r="10" spans="1:3" x14ac:dyDescent="0.55000000000000004">
      <c r="B10" s="55"/>
      <c r="C10" s="55" t="s">
        <v>49</v>
      </c>
    </row>
    <row r="11" spans="1:3" x14ac:dyDescent="0.55000000000000004">
      <c r="A11" s="44"/>
      <c r="B11" s="54" t="s">
        <v>50</v>
      </c>
      <c r="C11" s="45"/>
    </row>
    <row r="12" spans="1:3" x14ac:dyDescent="0.55000000000000004">
      <c r="A12" s="44"/>
      <c r="B12" s="45"/>
      <c r="C12" s="55" t="s">
        <v>57</v>
      </c>
    </row>
    <row r="13" spans="1:3" x14ac:dyDescent="0.55000000000000004">
      <c r="A13" s="46"/>
      <c r="B13" s="45"/>
      <c r="C13" s="55" t="s">
        <v>51</v>
      </c>
    </row>
    <row r="14" spans="1:3" x14ac:dyDescent="0.55000000000000004">
      <c r="A14" s="43"/>
      <c r="B14" s="44"/>
      <c r="C14" s="43"/>
    </row>
  </sheetData>
  <sheetProtection formatCells="0" formatColumns="0" formatRows="0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8"/>
  <sheetViews>
    <sheetView workbookViewId="0">
      <selection activeCell="B4" sqref="B4"/>
    </sheetView>
  </sheetViews>
  <sheetFormatPr defaultColWidth="8.796875" defaultRowHeight="14.25" x14ac:dyDescent="0.45"/>
  <cols>
    <col min="1" max="1" width="6.1328125" bestFit="1" customWidth="1"/>
    <col min="2" max="2" width="11.1328125" customWidth="1"/>
    <col min="3" max="3" width="11" bestFit="1" customWidth="1"/>
    <col min="6" max="7" width="4.796875" bestFit="1" customWidth="1"/>
    <col min="8" max="10" width="4.33203125" bestFit="1" customWidth="1"/>
    <col min="11" max="11" width="5.1328125" customWidth="1"/>
    <col min="12" max="14" width="5.33203125" bestFit="1" customWidth="1"/>
    <col min="15" max="15" width="6.6640625" bestFit="1" customWidth="1"/>
    <col min="16" max="19" width="5.33203125" customWidth="1"/>
    <col min="23" max="23" width="9.6640625" bestFit="1" customWidth="1"/>
    <col min="24" max="24" width="11.796875" bestFit="1" customWidth="1"/>
    <col min="28" max="28" width="10.46484375" customWidth="1"/>
  </cols>
  <sheetData>
    <row r="1" spans="1:28" x14ac:dyDescent="0.45">
      <c r="A1" s="7" t="s">
        <v>23</v>
      </c>
      <c r="B1" s="10" t="s">
        <v>13</v>
      </c>
      <c r="C1" s="24" t="s">
        <v>24</v>
      </c>
      <c r="D1" s="11" t="s">
        <v>0</v>
      </c>
      <c r="E1" s="7" t="s">
        <v>1</v>
      </c>
      <c r="F1" s="9" t="s">
        <v>2</v>
      </c>
      <c r="G1" s="9" t="s">
        <v>3</v>
      </c>
      <c r="H1" s="9" t="s">
        <v>4</v>
      </c>
      <c r="I1" s="9" t="s">
        <v>5</v>
      </c>
      <c r="J1" s="9" t="s">
        <v>6</v>
      </c>
      <c r="K1" s="9" t="s">
        <v>7</v>
      </c>
      <c r="L1" s="9" t="s">
        <v>8</v>
      </c>
      <c r="M1" s="9" t="s">
        <v>9</v>
      </c>
      <c r="N1" s="9" t="s">
        <v>10</v>
      </c>
      <c r="O1" s="9" t="s">
        <v>11</v>
      </c>
      <c r="P1" s="9" t="s">
        <v>35</v>
      </c>
      <c r="Q1" s="9" t="s">
        <v>36</v>
      </c>
      <c r="R1" s="9" t="s">
        <v>40</v>
      </c>
      <c r="S1" s="9" t="s">
        <v>41</v>
      </c>
      <c r="T1" s="12" t="s">
        <v>14</v>
      </c>
      <c r="U1" s="10"/>
      <c r="V1" s="13" t="s">
        <v>15</v>
      </c>
      <c r="W1" s="14" t="s">
        <v>16</v>
      </c>
      <c r="X1" s="15" t="s">
        <v>17</v>
      </c>
      <c r="Y1" s="15" t="s">
        <v>18</v>
      </c>
      <c r="Z1" s="15" t="s">
        <v>19</v>
      </c>
      <c r="AA1" s="15" t="s">
        <v>20</v>
      </c>
    </row>
    <row r="2" spans="1:28" x14ac:dyDescent="0.45">
      <c r="A2" s="7"/>
      <c r="B2" s="8">
        <f>Calculations!J3</f>
        <v>0.17370117956721479</v>
      </c>
      <c r="C2" s="8">
        <f t="shared" ref="C2:C14" si="0">LARGE($B$2:$B$17,ROW(A2)-1)</f>
        <v>0.24053679848530066</v>
      </c>
      <c r="D2" s="16" t="s">
        <v>12</v>
      </c>
      <c r="E2" s="11"/>
      <c r="F2" s="1"/>
      <c r="G2" s="2"/>
      <c r="H2" s="2"/>
      <c r="I2" s="1"/>
      <c r="J2" s="1"/>
      <c r="K2" s="1"/>
      <c r="L2" s="2"/>
      <c r="M2" s="2"/>
      <c r="N2" s="2"/>
      <c r="O2" s="2"/>
      <c r="P2" s="2"/>
      <c r="Q2" s="2"/>
      <c r="R2" s="2"/>
      <c r="S2" s="2"/>
      <c r="T2" s="17">
        <f>SUM(C$1:C2)</f>
        <v>0.24053679848530066</v>
      </c>
      <c r="U2" s="10"/>
      <c r="V2" s="12">
        <v>1</v>
      </c>
      <c r="W2" s="17">
        <f t="shared" ref="W2:W12" ca="1" si="1">C2/SUM(INDIRECT("C$2:C$"&amp;$A$18))</f>
        <v>0.28190778722599069</v>
      </c>
      <c r="X2" s="18">
        <f ca="1">V2*W2</f>
        <v>0.28190778722599069</v>
      </c>
      <c r="Y2" s="19">
        <f ca="1">1/(2*SUM(X$2:X2)-1)</f>
        <v>-2.2926082212669745</v>
      </c>
      <c r="Z2" s="19">
        <f>1/V2</f>
        <v>1</v>
      </c>
      <c r="AA2" s="19" t="e">
        <f ca="1">(Y2-Z2)/(1-Z2)</f>
        <v>#DIV/0!</v>
      </c>
      <c r="AB2" s="30"/>
    </row>
    <row r="3" spans="1:28" x14ac:dyDescent="0.45">
      <c r="A3" s="7" t="b">
        <f>IFERROR(IF((D4-D3)&gt;0,ROW(D3)),"")</f>
        <v>0</v>
      </c>
      <c r="B3" s="8">
        <f>Calculations!J4</f>
        <v>0.24053679848530066</v>
      </c>
      <c r="C3" s="8">
        <f t="shared" si="0"/>
        <v>0.17370117956721479</v>
      </c>
      <c r="D3" s="20">
        <f t="shared" ref="D3:D16" si="2">E3*(1/(V3*(V3-1)))</f>
        <v>0.69238677332131582</v>
      </c>
      <c r="E3" s="21">
        <f t="shared" ref="E3:E14" si="3">SUM(F3:O3)</f>
        <v>1.3847735466426316</v>
      </c>
      <c r="F3" s="3">
        <f>(C$2/F$17)/((SUM(C$2:C3)-C$2)/(V3-F$17))</f>
        <v>1.3847735466426316</v>
      </c>
      <c r="G3" s="4"/>
      <c r="H3" s="4"/>
      <c r="I3" s="3"/>
      <c r="J3" s="3"/>
      <c r="K3" s="3"/>
      <c r="L3" s="4"/>
      <c r="M3" s="4"/>
      <c r="N3" s="4"/>
      <c r="O3" s="4"/>
      <c r="P3" s="4"/>
      <c r="Q3" s="4"/>
      <c r="R3" s="4"/>
      <c r="S3" s="4"/>
      <c r="T3" s="17">
        <f>SUM(C$1:C3)</f>
        <v>0.41423797805251544</v>
      </c>
      <c r="U3" s="10"/>
      <c r="V3" s="12">
        <v>2</v>
      </c>
      <c r="W3" s="17">
        <f t="shared" ca="1" si="1"/>
        <v>0.20357681435312874</v>
      </c>
      <c r="X3" s="10">
        <f t="shared" ref="X3:X16" ca="1" si="4">V3*W3</f>
        <v>0.40715362870625749</v>
      </c>
      <c r="Y3" s="28">
        <f ca="1">1/(2*SUM(X$2:X3)-1)</f>
        <v>2.6446432633254982</v>
      </c>
      <c r="Z3" s="10">
        <f t="shared" ref="Z3:Z16" si="5">1/V3</f>
        <v>0.5</v>
      </c>
      <c r="AA3" s="10">
        <f t="shared" ref="AA3:AA16" ca="1" si="6">(Y3-Z3)/(1-Z3)</f>
        <v>4.2892865266509963</v>
      </c>
      <c r="AB3" s="30"/>
    </row>
    <row r="4" spans="1:28" x14ac:dyDescent="0.45">
      <c r="A4" s="7" t="b">
        <f t="shared" ref="A4:A11" si="7">IFERROR(IF((D5-D4)&gt;0,ROW(D4)),"")</f>
        <v>0</v>
      </c>
      <c r="B4" s="8">
        <f>Calculations!J5</f>
        <v>9.3685328062544954E-2</v>
      </c>
      <c r="C4" s="8">
        <f t="shared" si="0"/>
        <v>0.16641144439497643</v>
      </c>
      <c r="D4" s="22">
        <f t="shared" si="2"/>
        <v>0.4431789454889149</v>
      </c>
      <c r="E4" s="21">
        <f t="shared" si="3"/>
        <v>2.6590736729334896</v>
      </c>
      <c r="F4" s="3">
        <f t="shared" ref="F4:F14" si="8">(T$2/F$17)/((T4-T$2)/(V4-F$17))</f>
        <v>1.4144538105238931</v>
      </c>
      <c r="G4" s="3">
        <f t="shared" ref="G4:G14" si="9">(T$3/G$17)/((T4-T$3)/(V4-G$17))</f>
        <v>1.2446198624095963</v>
      </c>
      <c r="H4" s="4"/>
      <c r="I4" s="3"/>
      <c r="J4" s="3"/>
      <c r="K4" s="3"/>
      <c r="L4" s="4"/>
      <c r="M4" s="4"/>
      <c r="N4" s="4"/>
      <c r="O4" s="4"/>
      <c r="P4" s="4"/>
      <c r="Q4" s="4"/>
      <c r="R4" s="4"/>
      <c r="S4" s="4"/>
      <c r="T4" s="17">
        <f>SUM(C$1:C4)</f>
        <v>0.58064942244749185</v>
      </c>
      <c r="U4" s="23">
        <f t="shared" ref="U4:U16" si="10">D4-D3</f>
        <v>-0.24920782783240092</v>
      </c>
      <c r="V4" s="12">
        <v>3</v>
      </c>
      <c r="W4" s="17">
        <f t="shared" ca="1" si="1"/>
        <v>0.19503328535960232</v>
      </c>
      <c r="X4" s="10">
        <f t="shared" ca="1" si="4"/>
        <v>0.58509985607880699</v>
      </c>
      <c r="Y4" s="28">
        <f ca="1">1/(2*SUM(X$2:X4)-1)</f>
        <v>0.64586025945361414</v>
      </c>
      <c r="Z4" s="10">
        <f t="shared" si="5"/>
        <v>0.33333333333333331</v>
      </c>
      <c r="AA4" s="10">
        <f t="shared" ca="1" si="6"/>
        <v>0.46879038918042121</v>
      </c>
      <c r="AB4" s="30"/>
    </row>
    <row r="5" spans="1:28" x14ac:dyDescent="0.45">
      <c r="A5" s="7" t="b">
        <f t="shared" si="7"/>
        <v>0</v>
      </c>
      <c r="B5" s="8">
        <f>Calculations!J6</f>
        <v>0.16641144439497643</v>
      </c>
      <c r="C5" s="8">
        <f t="shared" si="0"/>
        <v>0.10346531504865532</v>
      </c>
      <c r="D5" s="22">
        <f t="shared" si="2"/>
        <v>0.41936531166331847</v>
      </c>
      <c r="E5" s="21">
        <f t="shared" si="3"/>
        <v>5.0323837399598217</v>
      </c>
      <c r="F5" s="3">
        <f t="shared" si="8"/>
        <v>1.6267950499636026</v>
      </c>
      <c r="G5" s="3">
        <f t="shared" si="9"/>
        <v>1.5349153402704763</v>
      </c>
      <c r="H5" s="3">
        <f t="shared" ref="H5:H14" si="11">(T$4/H$17)/((T5-T$4)/(V5-H$17))</f>
        <v>1.8706733497257424</v>
      </c>
      <c r="I5" s="3"/>
      <c r="J5" s="3"/>
      <c r="K5" s="3"/>
      <c r="L5" s="4"/>
      <c r="M5" s="4"/>
      <c r="N5" s="4"/>
      <c r="O5" s="4"/>
      <c r="P5" s="4"/>
      <c r="Q5" s="4"/>
      <c r="R5" s="4"/>
      <c r="S5" s="4"/>
      <c r="T5" s="17">
        <f>SUM(C$1:C5)</f>
        <v>0.68411473749614715</v>
      </c>
      <c r="U5" s="23">
        <f t="shared" si="10"/>
        <v>-2.3813633825596425E-2</v>
      </c>
      <c r="V5" s="12">
        <v>4</v>
      </c>
      <c r="W5" s="17">
        <f t="shared" ca="1" si="1"/>
        <v>0.12126077258731317</v>
      </c>
      <c r="X5" s="10">
        <f t="shared" ca="1" si="4"/>
        <v>0.48504309034925269</v>
      </c>
      <c r="Y5" s="28">
        <f ca="1">1/(2*SUM(X$2:X5)-1)</f>
        <v>0.39707613390314034</v>
      </c>
      <c r="Z5" s="10">
        <f t="shared" si="5"/>
        <v>0.25</v>
      </c>
      <c r="AA5" s="24">
        <f t="shared" ca="1" si="6"/>
        <v>0.19610151187085378</v>
      </c>
      <c r="AB5" s="30"/>
    </row>
    <row r="6" spans="1:28" x14ac:dyDescent="0.45">
      <c r="A6" s="7" t="b">
        <f t="shared" si="7"/>
        <v>0</v>
      </c>
      <c r="B6" s="8">
        <f>Calculations!J7</f>
        <v>7.5446312812810362E-2</v>
      </c>
      <c r="C6" s="8">
        <f t="shared" si="0"/>
        <v>9.3685328062544954E-2</v>
      </c>
      <c r="D6" s="22">
        <f t="shared" si="2"/>
        <v>0.36444736586743259</v>
      </c>
      <c r="E6" s="21">
        <f t="shared" si="3"/>
        <v>7.2889473173486516</v>
      </c>
      <c r="F6" s="3">
        <f t="shared" si="8"/>
        <v>1.7908300323270956</v>
      </c>
      <c r="G6" s="3">
        <f t="shared" si="9"/>
        <v>1.7090807552044789</v>
      </c>
      <c r="H6" s="3">
        <f t="shared" si="11"/>
        <v>1.9634712261458671</v>
      </c>
      <c r="I6" s="3">
        <f t="shared" ref="I6:I14" si="12">($T$5/I$17)/((T6-$T$5)/(V6-I$17))</f>
        <v>1.8255653036712103</v>
      </c>
      <c r="J6" s="3"/>
      <c r="K6" s="3"/>
      <c r="L6" s="4"/>
      <c r="M6" s="4"/>
      <c r="N6" s="4"/>
      <c r="O6" s="4"/>
      <c r="P6" s="4"/>
      <c r="Q6" s="4"/>
      <c r="R6" s="4"/>
      <c r="S6" s="4"/>
      <c r="T6" s="17">
        <f>SUM(C$1:C6)</f>
        <v>0.77780006555869208</v>
      </c>
      <c r="U6" s="23">
        <f t="shared" si="10"/>
        <v>-5.4917945795885881E-2</v>
      </c>
      <c r="V6" s="12">
        <v>5</v>
      </c>
      <c r="W6" s="17">
        <f t="shared" ca="1" si="1"/>
        <v>0.10979868234700491</v>
      </c>
      <c r="X6" s="10">
        <f t="shared" ca="1" si="4"/>
        <v>0.54899341173502458</v>
      </c>
      <c r="Y6" s="28">
        <f ca="1">1/(2*SUM(X$2:X6)-1)</f>
        <v>0.27651842467849358</v>
      </c>
      <c r="Z6" s="10">
        <f t="shared" si="5"/>
        <v>0.2</v>
      </c>
      <c r="AA6" s="10">
        <f t="shared" ca="1" si="6"/>
        <v>9.5648030848116961E-2</v>
      </c>
      <c r="AB6" s="30"/>
    </row>
    <row r="7" spans="1:28" x14ac:dyDescent="0.45">
      <c r="A7" s="7">
        <f t="shared" si="7"/>
        <v>7</v>
      </c>
      <c r="B7" s="8">
        <f>Calculations!J8</f>
        <v>0.10346531504865532</v>
      </c>
      <c r="C7" s="8">
        <f t="shared" si="0"/>
        <v>7.5446312812810362E-2</v>
      </c>
      <c r="D7" s="22">
        <f t="shared" si="2"/>
        <v>0.33548030122139211</v>
      </c>
      <c r="E7" s="21">
        <f t="shared" si="3"/>
        <v>10.064409036641763</v>
      </c>
      <c r="F7" s="3">
        <f t="shared" si="8"/>
        <v>1.9628940560222301</v>
      </c>
      <c r="G7" s="3">
        <f t="shared" si="9"/>
        <v>1.8871528551687251</v>
      </c>
      <c r="H7" s="3">
        <f t="shared" si="11"/>
        <v>2.1300656879284974</v>
      </c>
      <c r="I7" s="3">
        <f t="shared" si="12"/>
        <v>2.022432745154759</v>
      </c>
      <c r="J7" s="3">
        <f t="shared" ref="J7:J14" si="13">($T$6/J$17)/((T7-$T$6)/(V7-J$17))</f>
        <v>2.0618636923675515</v>
      </c>
      <c r="K7" s="3"/>
      <c r="L7" s="4"/>
      <c r="M7" s="4"/>
      <c r="N7" s="4"/>
      <c r="O7" s="4"/>
      <c r="P7" s="4"/>
      <c r="Q7" s="4"/>
      <c r="R7" s="4"/>
      <c r="S7" s="4"/>
      <c r="T7" s="17">
        <f>SUM(C$1:C7)</f>
        <v>0.85324637837150241</v>
      </c>
      <c r="U7" s="23">
        <f t="shared" si="10"/>
        <v>-2.8967064646040486E-2</v>
      </c>
      <c r="V7" s="12">
        <v>6</v>
      </c>
      <c r="W7" s="17">
        <f t="shared" ca="1" si="1"/>
        <v>8.8422658126960291E-2</v>
      </c>
      <c r="X7" s="10">
        <f t="shared" ca="1" si="4"/>
        <v>0.5305359487617618</v>
      </c>
      <c r="Y7" s="28">
        <f ca="1">1/(2*SUM(X$2:X7)-1)</f>
        <v>0.21379090535761341</v>
      </c>
      <c r="Z7" s="10">
        <f t="shared" si="5"/>
        <v>0.16666666666666666</v>
      </c>
      <c r="AA7" s="10">
        <f t="shared" ca="1" si="6"/>
        <v>5.6549086429136107E-2</v>
      </c>
      <c r="AB7" s="30"/>
    </row>
    <row r="8" spans="1:28" x14ac:dyDescent="0.45">
      <c r="A8" s="7" t="b">
        <f t="shared" si="7"/>
        <v>0</v>
      </c>
      <c r="B8" s="8">
        <f>Calculations!J9</f>
        <v>2.3028713728675078E-2</v>
      </c>
      <c r="C8" s="8">
        <f t="shared" si="0"/>
        <v>4.3948785941085242E-2</v>
      </c>
      <c r="D8" s="22">
        <f t="shared" si="2"/>
        <v>0.35803301239284036</v>
      </c>
      <c r="E8" s="21">
        <f t="shared" si="3"/>
        <v>15.037386520499295</v>
      </c>
      <c r="F8" s="3">
        <f t="shared" si="8"/>
        <v>2.1978259411856746</v>
      </c>
      <c r="G8" s="3">
        <f t="shared" si="9"/>
        <v>2.1442789849566939</v>
      </c>
      <c r="H8" s="3">
        <f t="shared" si="11"/>
        <v>2.4457736356470541</v>
      </c>
      <c r="I8" s="3">
        <f t="shared" si="12"/>
        <v>2.4079454916997691</v>
      </c>
      <c r="J8" s="3">
        <f t="shared" si="13"/>
        <v>2.6058023274872983</v>
      </c>
      <c r="K8" s="3">
        <f>($T$7/K$17)/((T8-$T$7)/(V8-K$17))</f>
        <v>3.2357601395228048</v>
      </c>
      <c r="L8" s="4"/>
      <c r="M8" s="4"/>
      <c r="N8" s="4"/>
      <c r="O8" s="4"/>
      <c r="P8" s="4"/>
      <c r="Q8" s="4"/>
      <c r="R8" s="4"/>
      <c r="S8" s="4"/>
      <c r="T8" s="17">
        <f>SUM(C$1:C8)</f>
        <v>0.89719516431258761</v>
      </c>
      <c r="U8" s="23">
        <f t="shared" si="10"/>
        <v>2.2552711171448248E-2</v>
      </c>
      <c r="V8" s="12">
        <v>7</v>
      </c>
      <c r="W8" s="17">
        <f t="shared" ca="1" si="1"/>
        <v>5.1507732180434751E-2</v>
      </c>
      <c r="X8" s="10">
        <f t="shared" ca="1" si="4"/>
        <v>0.36055412526304326</v>
      </c>
      <c r="Y8" s="28">
        <f ca="1">1/(2*SUM(X$2:X8)-1)</f>
        <v>0.18523404250799502</v>
      </c>
      <c r="Z8" s="10">
        <f t="shared" si="5"/>
        <v>0.14285714285714285</v>
      </c>
      <c r="AA8" s="10">
        <f t="shared" ca="1" si="6"/>
        <v>4.9439716259327533E-2</v>
      </c>
      <c r="AB8" s="30"/>
    </row>
    <row r="9" spans="1:28" x14ac:dyDescent="0.45">
      <c r="A9" s="7">
        <f t="shared" si="7"/>
        <v>9</v>
      </c>
      <c r="B9" s="8">
        <f>Calculations!J10</f>
        <v>0</v>
      </c>
      <c r="C9" s="8">
        <f t="shared" si="0"/>
        <v>4.0220746879846572E-2</v>
      </c>
      <c r="D9" s="22">
        <f t="shared" si="2"/>
        <v>0.351684652468364</v>
      </c>
      <c r="E9" s="21">
        <f t="shared" si="3"/>
        <v>19.694340538228385</v>
      </c>
      <c r="F9" s="3">
        <f t="shared" si="8"/>
        <v>2.4161401291771978</v>
      </c>
      <c r="G9" s="3">
        <f t="shared" si="9"/>
        <v>2.3753179471833628</v>
      </c>
      <c r="H9" s="3">
        <f t="shared" si="11"/>
        <v>2.7125558816269444</v>
      </c>
      <c r="I9" s="3">
        <f t="shared" si="12"/>
        <v>2.7007957662147035</v>
      </c>
      <c r="J9" s="3">
        <f t="shared" si="13"/>
        <v>2.9237701149425299</v>
      </c>
      <c r="K9" s="3">
        <f>($T$7/K$17)/((T9-$T$7)/(V9-K$17))</f>
        <v>3.3790785088739068</v>
      </c>
      <c r="L9" s="3">
        <f>($T$8/L$17)/((T9-$T$8)/(V9-L$17))</f>
        <v>3.186682190209742</v>
      </c>
      <c r="M9" s="4"/>
      <c r="N9" s="4"/>
      <c r="O9" s="4"/>
      <c r="P9" s="4"/>
      <c r="Q9" s="4"/>
      <c r="R9" s="4"/>
      <c r="S9" s="4"/>
      <c r="T9" s="17">
        <f>SUM(C$1:C9)</f>
        <v>0.93741591119243417</v>
      </c>
      <c r="U9" s="23">
        <f t="shared" si="10"/>
        <v>-6.3483599244763544E-3</v>
      </c>
      <c r="V9" s="12">
        <v>8</v>
      </c>
      <c r="W9" s="17">
        <f t="shared" ca="1" si="1"/>
        <v>4.7138491178376277E-2</v>
      </c>
      <c r="X9" s="10">
        <f t="shared" ca="1" si="4"/>
        <v>0.37710792942701021</v>
      </c>
      <c r="Y9" s="28">
        <f ca="1">1/(2*SUM(X$2:X9)-1)</f>
        <v>0.16252785277148468</v>
      </c>
      <c r="Z9" s="10">
        <f t="shared" si="5"/>
        <v>0.125</v>
      </c>
      <c r="AA9" s="10">
        <f t="shared" ca="1" si="6"/>
        <v>4.2888974595982496E-2</v>
      </c>
      <c r="AB9" s="30"/>
    </row>
    <row r="10" spans="1:28" x14ac:dyDescent="0.45">
      <c r="A10" s="7" t="b">
        <f t="shared" si="7"/>
        <v>0</v>
      </c>
      <c r="B10" s="8">
        <f>Calculations!J11</f>
        <v>8.5617694975953663E-3</v>
      </c>
      <c r="C10" s="8">
        <f t="shared" si="0"/>
        <v>2.3028713728675078E-2</v>
      </c>
      <c r="D10" s="22">
        <f t="shared" si="2"/>
        <v>0.38899226739581028</v>
      </c>
      <c r="E10" s="21">
        <f t="shared" si="3"/>
        <v>28.007443252498341</v>
      </c>
      <c r="F10" s="3">
        <f t="shared" si="8"/>
        <v>2.6729732852181836</v>
      </c>
      <c r="G10" s="3">
        <f t="shared" si="9"/>
        <v>2.6543670449557975</v>
      </c>
      <c r="H10" s="3">
        <f t="shared" si="11"/>
        <v>3.0576975099511787</v>
      </c>
      <c r="I10" s="3">
        <f t="shared" si="12"/>
        <v>3.094646872399569</v>
      </c>
      <c r="J10" s="3">
        <f t="shared" si="13"/>
        <v>3.4068359584270875</v>
      </c>
      <c r="K10" s="3">
        <f>($T$7/K$17)/((T10-$T$7)/(V10-K$17))</f>
        <v>3.9797590251471866</v>
      </c>
      <c r="L10" s="3">
        <f>($T$8/L$17)/((T10-$T$8)/(V10-L$17))</f>
        <v>4.052864214992927</v>
      </c>
      <c r="M10" s="3">
        <f>($T$9/M$17)/((T10-$T$9)/(V10-M$17))</f>
        <v>5.0882993414064108</v>
      </c>
      <c r="N10" s="4"/>
      <c r="O10" s="4"/>
      <c r="P10" s="4"/>
      <c r="Q10" s="4"/>
      <c r="R10" s="4"/>
      <c r="S10" s="4"/>
      <c r="T10" s="17">
        <f>SUM(C$1:C10)</f>
        <v>0.96044462492110927</v>
      </c>
      <c r="U10" s="23">
        <f t="shared" si="10"/>
        <v>3.7307614927446275E-2</v>
      </c>
      <c r="V10" s="12">
        <v>9</v>
      </c>
      <c r="W10" s="17">
        <f t="shared" ca="1" si="1"/>
        <v>2.6989524142636799E-2</v>
      </c>
      <c r="X10" s="10">
        <f t="shared" ca="1" si="4"/>
        <v>0.2429057172837312</v>
      </c>
      <c r="Y10" s="28">
        <f ca="1">1/(2*SUM(X$2:X10)-1)</f>
        <v>0.15063410201774258</v>
      </c>
      <c r="Z10" s="10">
        <f t="shared" si="5"/>
        <v>0.1111111111111111</v>
      </c>
      <c r="AA10" s="10">
        <f t="shared" ca="1" si="6"/>
        <v>4.4463364769960406E-2</v>
      </c>
      <c r="AB10" s="30"/>
    </row>
    <row r="11" spans="1:28" x14ac:dyDescent="0.45">
      <c r="A11" s="7">
        <f t="shared" si="7"/>
        <v>11</v>
      </c>
      <c r="B11" s="8">
        <f>Calculations!J12</f>
        <v>4.3948785941085242E-2</v>
      </c>
      <c r="C11" s="8">
        <f t="shared" si="0"/>
        <v>2.3028713728675078E-2</v>
      </c>
      <c r="D11" s="22">
        <f t="shared" si="2"/>
        <v>0.38827472110414407</v>
      </c>
      <c r="E11" s="21">
        <f t="shared" si="3"/>
        <v>34.944724899372964</v>
      </c>
      <c r="F11" s="3">
        <f t="shared" si="8"/>
        <v>2.913884388952547</v>
      </c>
      <c r="G11" s="3">
        <f t="shared" si="9"/>
        <v>2.9108379888268163</v>
      </c>
      <c r="H11" s="3">
        <f t="shared" si="11"/>
        <v>3.3633768946754765</v>
      </c>
      <c r="I11" s="3">
        <f t="shared" si="12"/>
        <v>3.4279025299078256</v>
      </c>
      <c r="J11" s="3">
        <f t="shared" si="13"/>
        <v>3.7817264920668912</v>
      </c>
      <c r="K11" s="3">
        <f>($T$7/K$17)/((T11-$T$7)/(V11-K$17))</f>
        <v>4.3679965937836549</v>
      </c>
      <c r="L11" s="3">
        <f>($T$8/L$17)/((T11-$T$8)/(V11-L$17))</f>
        <v>4.4566568107254216</v>
      </c>
      <c r="M11" s="3">
        <f>($T$9/M$17)/((T11-$T$9)/(V11-M$17))</f>
        <v>5.0882993414064108</v>
      </c>
      <c r="N11" s="3">
        <f>($T$10/N$17)/((T11-$T$10)/(V11-N$17))</f>
        <v>4.6340438590279209</v>
      </c>
      <c r="O11" s="4"/>
      <c r="P11" s="4"/>
      <c r="Q11" s="4"/>
      <c r="R11" s="4"/>
      <c r="S11" s="4"/>
      <c r="T11" s="17">
        <f>SUM(C$1:C11)</f>
        <v>0.98347333864978437</v>
      </c>
      <c r="U11" s="23">
        <f t="shared" si="10"/>
        <v>-7.1754629166620454E-4</v>
      </c>
      <c r="V11" s="12">
        <v>10</v>
      </c>
      <c r="W11" s="17">
        <f t="shared" ca="1" si="1"/>
        <v>2.6989524142636799E-2</v>
      </c>
      <c r="X11" s="10">
        <f t="shared" ca="1" si="4"/>
        <v>0.269895241426368</v>
      </c>
      <c r="Y11" s="28">
        <f ca="1">1/(2*SUM(X$2:X11)-1)</f>
        <v>0.13930693599186528</v>
      </c>
      <c r="Z11" s="10">
        <f t="shared" si="5"/>
        <v>0.1</v>
      </c>
      <c r="AA11" s="10">
        <f t="shared" ca="1" si="6"/>
        <v>4.3674373324294746E-2</v>
      </c>
      <c r="AB11" s="30"/>
    </row>
    <row r="12" spans="1:28" x14ac:dyDescent="0.45">
      <c r="A12" s="7" t="b">
        <f>IFERROR(IF((D17-D12)&gt;0,ROW(D12)),"")</f>
        <v>0</v>
      </c>
      <c r="B12" s="8">
        <f>Calculations!J13</f>
        <v>2.3028713728675078E-2</v>
      </c>
      <c r="C12" s="8">
        <f t="shared" si="0"/>
        <v>8.5617694975953663E-3</v>
      </c>
      <c r="D12" s="22">
        <f t="shared" si="2"/>
        <v>0.48766833034425244</v>
      </c>
      <c r="E12" s="21">
        <f t="shared" si="3"/>
        <v>53.643516337867773</v>
      </c>
      <c r="F12" s="3">
        <f t="shared" si="8"/>
        <v>3.2007630009635171</v>
      </c>
      <c r="G12" s="3">
        <f t="shared" si="9"/>
        <v>3.2261685012701107</v>
      </c>
      <c r="H12" s="3">
        <f t="shared" si="11"/>
        <v>3.7638608091715628</v>
      </c>
      <c r="I12" s="3">
        <f t="shared" si="12"/>
        <v>3.8880207505799365</v>
      </c>
      <c r="J12" s="3">
        <f t="shared" si="13"/>
        <v>4.3567105894174345</v>
      </c>
      <c r="K12" s="3">
        <f>($T$7/K$17)/((T12-$T$7)/(V12-K$17))</f>
        <v>5.1231728238390675</v>
      </c>
      <c r="L12" s="3">
        <f>($T$8/L$17)/((T12-$T$8)/(V12-L$17))</f>
        <v>5.4057702936733101</v>
      </c>
      <c r="M12" s="3">
        <f>($T$9/M$17)/((T12-$T$9)/(V12-M$17))</f>
        <v>6.4360332318165492</v>
      </c>
      <c r="N12" s="3">
        <f>($T$10/N$17)/((T12-$T$10)/(V12-N$17))</f>
        <v>6.7562163371362667</v>
      </c>
      <c r="O12" s="3">
        <f>($T$11/O$17)/((T12-$T$11)/(V12-O$17))</f>
        <v>11.486800000000018</v>
      </c>
      <c r="P12" s="3"/>
      <c r="Q12" s="3"/>
      <c r="R12" s="3"/>
      <c r="S12" s="3"/>
      <c r="T12" s="17">
        <f>SUM(C$1:C12)</f>
        <v>0.99203510814737972</v>
      </c>
      <c r="U12" s="23">
        <f t="shared" si="10"/>
        <v>9.9393609240108372E-2</v>
      </c>
      <c r="V12" s="12">
        <v>11</v>
      </c>
      <c r="W12" s="17">
        <f t="shared" ca="1" si="1"/>
        <v>1.0034346133336394E-2</v>
      </c>
      <c r="X12" s="10">
        <f t="shared" ca="1" si="4"/>
        <v>0.11037780746670033</v>
      </c>
      <c r="Y12" s="28">
        <f ca="1">1/(2*SUM(X$2:X12)-1)</f>
        <v>0.13515067586574592</v>
      </c>
      <c r="Z12" s="10">
        <f t="shared" si="5"/>
        <v>9.0909090909090912E-2</v>
      </c>
      <c r="AA12" s="10">
        <f t="shared" ca="1" si="6"/>
        <v>4.8665743452320505E-2</v>
      </c>
      <c r="AB12" s="30"/>
    </row>
    <row r="13" spans="1:28" x14ac:dyDescent="0.45">
      <c r="A13" s="7" t="b">
        <f>IFERROR(IF((D18-D13)&gt;0,ROW(D13)),"")</f>
        <v>0</v>
      </c>
      <c r="B13" s="8">
        <f>Calculations!J14</f>
        <v>4.0220746879846572E-2</v>
      </c>
      <c r="C13" s="8">
        <f t="shared" si="0"/>
        <v>7.9648918526201463E-3</v>
      </c>
      <c r="D13" s="22">
        <f t="shared" si="2"/>
        <v>0.45407713568525676</v>
      </c>
      <c r="E13" s="21">
        <f t="shared" si="3"/>
        <v>59.938181910453892</v>
      </c>
      <c r="F13" s="3">
        <f t="shared" si="8"/>
        <v>3.4839143990929706</v>
      </c>
      <c r="G13" s="3">
        <f t="shared" si="9"/>
        <v>3.535889683282107</v>
      </c>
      <c r="H13" s="3">
        <f t="shared" si="11"/>
        <v>4.1539188463961549</v>
      </c>
      <c r="I13" s="3">
        <f t="shared" si="12"/>
        <v>4.3314128178917706</v>
      </c>
      <c r="J13" s="3">
        <f t="shared" si="13"/>
        <v>4.9006319219675465</v>
      </c>
      <c r="K13" s="3">
        <f t="shared" ref="K13:K16" si="14">($T$7/K$17)/((T13-$T$7)/(V13-K$17))</f>
        <v>5.8141418855847435</v>
      </c>
      <c r="L13" s="3">
        <f t="shared" ref="L13:L16" si="15">($T$8/L$17)/((T13-$T$8)/(V13-L$17))</f>
        <v>6.2336920681754799</v>
      </c>
      <c r="M13" s="3">
        <f t="shared" ref="M13:M16" si="16">($T$9/M$17)/((T13-$T$9)/(V13-M$17))</f>
        <v>7.4892510944340138</v>
      </c>
      <c r="N13" s="3">
        <f t="shared" ref="N13:N16" si="17">($T$10/N$17)/((T13-$T$10)/(V13-N$17))</f>
        <v>8.0936714079571157</v>
      </c>
      <c r="O13" s="3">
        <f>($T$11/O$17)/((T13-$T$11)/(V13-O$17))</f>
        <v>11.901657785671986</v>
      </c>
      <c r="P13" s="3">
        <f>($T$12/P$17)/((T13-$T$12)/(V13-P$17))</f>
        <v>11.322816618271126</v>
      </c>
      <c r="Q13" s="3"/>
      <c r="R13" s="3"/>
      <c r="S13" s="3"/>
      <c r="T13" s="17">
        <f>SUM(C$1:C13)</f>
        <v>0.99999999999999989</v>
      </c>
      <c r="U13" s="23">
        <f t="shared" si="10"/>
        <v>-3.3591194658995682E-2</v>
      </c>
      <c r="V13" s="12">
        <v>12</v>
      </c>
      <c r="W13" s="17">
        <f t="shared" ref="W13:W16" ca="1" si="18">C13/SUM(INDIRECT("C$2:C$"&amp;$A$18))</f>
        <v>9.3348088600409412E-3</v>
      </c>
      <c r="X13" s="10">
        <f t="shared" ca="1" si="4"/>
        <v>0.11201770632049129</v>
      </c>
      <c r="Y13" s="28">
        <f ca="1">1/(2*SUM(X$2:X13)-1)</f>
        <v>0.13117877443322293</v>
      </c>
      <c r="Z13" s="10">
        <f t="shared" si="5"/>
        <v>8.3333333333333329E-2</v>
      </c>
      <c r="AA13" s="10">
        <f t="shared" ca="1" si="6"/>
        <v>5.219502665442502E-2</v>
      </c>
      <c r="AB13" s="30"/>
    </row>
    <row r="14" spans="1:28" x14ac:dyDescent="0.45">
      <c r="A14" s="7" t="b">
        <f>IFERROR(IF((D19-D14)&gt;0,ROW(D14)),"")</f>
        <v>0</v>
      </c>
      <c r="B14" s="8">
        <f>Calculations!J15</f>
        <v>7.9648918526201463E-3</v>
      </c>
      <c r="C14" s="8">
        <f t="shared" si="0"/>
        <v>2E-3</v>
      </c>
      <c r="D14" s="22">
        <f t="shared" si="2"/>
        <v>0.46123171019198905</v>
      </c>
      <c r="E14" s="21">
        <f t="shared" si="3"/>
        <v>71.952146789950291</v>
      </c>
      <c r="F14" s="3">
        <f t="shared" si="8"/>
        <v>3.7906514406499374</v>
      </c>
      <c r="G14" s="3">
        <f t="shared" si="9"/>
        <v>3.8762437759076551</v>
      </c>
      <c r="H14" s="3">
        <f t="shared" si="11"/>
        <v>4.5935574268526418</v>
      </c>
      <c r="I14" s="3">
        <f t="shared" si="12"/>
        <v>4.8421815696714665</v>
      </c>
      <c r="J14" s="3">
        <f t="shared" si="13"/>
        <v>5.5507603425267469</v>
      </c>
      <c r="K14" s="3">
        <f t="shared" si="14"/>
        <v>6.6919655279800105</v>
      </c>
      <c r="L14" s="3">
        <f t="shared" si="15"/>
        <v>7.3376807616713045</v>
      </c>
      <c r="M14" s="3">
        <f t="shared" si="16"/>
        <v>9.0716607652539754</v>
      </c>
      <c r="N14" s="3">
        <f t="shared" si="17"/>
        <v>10.27217963818971</v>
      </c>
      <c r="O14" s="3">
        <f t="shared" ref="O14:O16" si="19">($T$11/O$17)/((T14-$T$11)/(V14-O$17))</f>
        <v>15.925265541246848</v>
      </c>
      <c r="P14" s="3">
        <f>($T$12/P$17)/((T14-$T$12)/(V14-P$17))</f>
        <v>18.100549642767611</v>
      </c>
      <c r="Q14" s="3">
        <f>($T$13/Q$17)/((T14-$T$13)/(V14-Q$17))</f>
        <v>41.666666666668938</v>
      </c>
      <c r="R14" s="3"/>
      <c r="S14" s="3"/>
      <c r="T14" s="17">
        <f>SUM(C$1:C14)</f>
        <v>1.0019999999999998</v>
      </c>
      <c r="U14" s="23">
        <f t="shared" si="10"/>
        <v>7.1545745067322919E-3</v>
      </c>
      <c r="V14" s="12">
        <v>13</v>
      </c>
      <c r="W14" s="17">
        <f t="shared" ca="1" si="18"/>
        <v>2.3439888532749242E-3</v>
      </c>
      <c r="X14" s="10">
        <f t="shared" ca="1" si="4"/>
        <v>3.0471855092574014E-2</v>
      </c>
      <c r="Y14" s="28">
        <f ca="1">1/(2*SUM(X$2:X14)-1)</f>
        <v>0.13013838039075859</v>
      </c>
      <c r="Z14" s="10">
        <f t="shared" si="5"/>
        <v>7.6923076923076927E-2</v>
      </c>
      <c r="AA14" s="10">
        <f t="shared" ca="1" si="6"/>
        <v>5.7649912089988466E-2</v>
      </c>
      <c r="AB14" s="30"/>
    </row>
    <row r="15" spans="1:28" x14ac:dyDescent="0.45">
      <c r="A15" s="7" t="b">
        <f t="shared" ref="A15:A16" si="20">IFERROR(IF((D20-D15)&gt;0,ROW(D15)),"")</f>
        <v>0</v>
      </c>
      <c r="B15" s="8">
        <f>Calculations!C16</f>
        <v>2E-3</v>
      </c>
      <c r="C15" s="8">
        <f t="shared" ref="C15:C16" si="21">LARGE($B$2:$B$17,ROW(A15)-1)</f>
        <v>1E-3</v>
      </c>
      <c r="D15" s="22">
        <f t="shared" si="2"/>
        <v>1.3281993243225088</v>
      </c>
      <c r="E15" s="21">
        <f t="shared" ref="E15:E16" si="22">SUM(F15:S15)</f>
        <v>241.73227702669658</v>
      </c>
      <c r="F15" s="3">
        <f t="shared" ref="F15:F16" si="23">(T$2/F$17)/((T15-T$2)/(V15-F$17))</f>
        <v>4.1011531757819863</v>
      </c>
      <c r="G15" s="3">
        <f t="shared" ref="G15:G16" si="24">(T$3/G$17)/((T15-T$3)/(V15-G$17))</f>
        <v>4.2214473346869257</v>
      </c>
      <c r="H15" s="3">
        <f t="shared" ref="H15:H16" si="25">(T$4/H$17)/((T15-T$4)/(V15-H$17))</f>
        <v>5.0409493805955101</v>
      </c>
      <c r="I15" s="3">
        <f t="shared" ref="I15:I16" si="26">($T$5/I$17)/((T15-$T$5)/(V15-I$17))</f>
        <v>5.3633298394268234</v>
      </c>
      <c r="J15" s="3">
        <f t="shared" ref="J15:J16" si="27">($T$6/J$17)/((T15-$T$6)/(V15-J$17))</f>
        <v>6.2168762236941468</v>
      </c>
      <c r="K15" s="3">
        <f t="shared" si="14"/>
        <v>7.5968903152869007</v>
      </c>
      <c r="L15" s="3">
        <f t="shared" si="15"/>
        <v>8.4797179494068224</v>
      </c>
      <c r="M15" s="3">
        <f t="shared" si="16"/>
        <v>10.720007644799717</v>
      </c>
      <c r="N15" s="3">
        <f t="shared" si="17"/>
        <v>12.538494753934778</v>
      </c>
      <c r="O15" s="3">
        <f t="shared" si="19"/>
        <v>20.146267116758093</v>
      </c>
      <c r="P15" s="3">
        <f t="shared" ref="P15:P16" si="28">($T$12/P$17)/((T15-$T$12)/(V15-P$17))</f>
        <v>24.674664659833695</v>
      </c>
      <c r="Q15" s="3">
        <f t="shared" ref="Q15:Q16" si="29">($T$13/Q$17)/((T15-$T$13)/(V15-Q$17))</f>
        <v>55.555555555559614</v>
      </c>
      <c r="R15" s="3">
        <f>($T$14/R$17)/((T15-$T$14)/(V15-R$17))</f>
        <v>77.07692307693155</v>
      </c>
      <c r="S15" s="3"/>
      <c r="T15" s="17">
        <f>SUM(C$1:C15)</f>
        <v>1.0029999999999997</v>
      </c>
      <c r="U15" s="23">
        <f t="shared" si="10"/>
        <v>0.8669676141305197</v>
      </c>
      <c r="V15" s="12">
        <v>14</v>
      </c>
      <c r="W15" s="17">
        <f t="shared" ca="1" si="18"/>
        <v>1.1719944266374621E-3</v>
      </c>
      <c r="X15" s="10">
        <f t="shared" ca="1" si="4"/>
        <v>1.6407921972924469E-2</v>
      </c>
      <c r="Y15" s="28">
        <f ca="1">1/(2*SUM(X$2:X15)-1)</f>
        <v>0.12958497469644964</v>
      </c>
      <c r="Z15" s="10">
        <f t="shared" si="5"/>
        <v>7.1428571428571425E-2</v>
      </c>
      <c r="AA15" s="10">
        <f t="shared" ca="1" si="6"/>
        <v>6.2629972750022689E-2</v>
      </c>
      <c r="AB15" s="30"/>
    </row>
    <row r="16" spans="1:28" x14ac:dyDescent="0.45">
      <c r="A16" s="7" t="str">
        <f t="shared" si="20"/>
        <v/>
      </c>
      <c r="B16" s="8">
        <f>Calculations!C17</f>
        <v>1E-3</v>
      </c>
      <c r="C16" s="8">
        <f t="shared" si="21"/>
        <v>0</v>
      </c>
      <c r="D16" s="22" t="e">
        <f t="shared" si="2"/>
        <v>#DIV/0!</v>
      </c>
      <c r="E16" s="21" t="e">
        <f t="shared" si="22"/>
        <v>#DIV/0!</v>
      </c>
      <c r="F16" s="3">
        <f t="shared" si="23"/>
        <v>4.4166264969959848</v>
      </c>
      <c r="G16" s="3">
        <f t="shared" si="24"/>
        <v>4.5732346125775027</v>
      </c>
      <c r="H16" s="3">
        <f t="shared" si="25"/>
        <v>5.4992175061041921</v>
      </c>
      <c r="I16" s="3">
        <f t="shared" si="26"/>
        <v>5.8996628233695061</v>
      </c>
      <c r="J16" s="3">
        <f t="shared" si="27"/>
        <v>6.9076402485490522</v>
      </c>
      <c r="K16" s="3">
        <f t="shared" si="14"/>
        <v>8.5465016046977631</v>
      </c>
      <c r="L16" s="3">
        <f t="shared" si="15"/>
        <v>9.6911062278935116</v>
      </c>
      <c r="M16" s="3">
        <f t="shared" si="16"/>
        <v>12.506675585599668</v>
      </c>
      <c r="N16" s="3">
        <f t="shared" si="17"/>
        <v>15.046193704721734</v>
      </c>
      <c r="O16" s="3">
        <f t="shared" si="19"/>
        <v>25.182833895947617</v>
      </c>
      <c r="P16" s="3">
        <f t="shared" si="28"/>
        <v>32.899552879778255</v>
      </c>
      <c r="Q16" s="3">
        <f t="shared" si="29"/>
        <v>83.333333333339411</v>
      </c>
      <c r="R16" s="3">
        <f>($T$14/R$17)/((T16-$T$14)/(V16-R$17))</f>
        <v>154.1538461538631</v>
      </c>
      <c r="S16" s="3" t="e">
        <f>($T$15/S$17)/((T16-$T$15)/(V16-S$17))</f>
        <v>#DIV/0!</v>
      </c>
      <c r="T16" s="17">
        <f>SUM(C$1:C16)</f>
        <v>1.0029999999999997</v>
      </c>
      <c r="U16" s="23" t="e">
        <f t="shared" si="10"/>
        <v>#DIV/0!</v>
      </c>
      <c r="V16" s="12">
        <v>15</v>
      </c>
      <c r="W16" s="17">
        <f t="shared" ca="1" si="18"/>
        <v>0</v>
      </c>
      <c r="X16" s="10">
        <f t="shared" ca="1" si="4"/>
        <v>0</v>
      </c>
      <c r="Y16" s="28">
        <f ca="1">1/(2*SUM(X$2:X16)-1)</f>
        <v>0.12958497469644964</v>
      </c>
      <c r="Z16" s="10">
        <f t="shared" si="5"/>
        <v>6.6666666666666666E-2</v>
      </c>
      <c r="AA16" s="10">
        <f t="shared" ca="1" si="6"/>
        <v>6.7412472889053179E-2</v>
      </c>
      <c r="AB16" s="30"/>
    </row>
    <row r="17" spans="1:27" x14ac:dyDescent="0.45">
      <c r="A17" s="7"/>
      <c r="B17" s="7"/>
      <c r="C17" s="25"/>
      <c r="D17" s="7"/>
      <c r="E17" s="7"/>
      <c r="F17" s="11">
        <v>1</v>
      </c>
      <c r="G17" s="11">
        <v>2</v>
      </c>
      <c r="H17" s="11">
        <v>3</v>
      </c>
      <c r="I17" s="11">
        <v>4</v>
      </c>
      <c r="J17" s="11">
        <v>5</v>
      </c>
      <c r="K17" s="11">
        <v>6</v>
      </c>
      <c r="L17" s="11">
        <v>7</v>
      </c>
      <c r="M17" s="11">
        <v>8</v>
      </c>
      <c r="N17" s="11">
        <v>9</v>
      </c>
      <c r="O17" s="11">
        <v>10</v>
      </c>
      <c r="P17" s="11">
        <v>11</v>
      </c>
      <c r="Q17" s="11">
        <v>12</v>
      </c>
      <c r="R17" s="11">
        <v>13</v>
      </c>
      <c r="S17" s="11">
        <v>14</v>
      </c>
      <c r="T17" s="7"/>
      <c r="U17" s="26"/>
      <c r="V17" s="7"/>
      <c r="W17" s="27"/>
      <c r="X17" s="15"/>
      <c r="Y17" s="15"/>
      <c r="Z17" s="15"/>
      <c r="AA17" s="15"/>
    </row>
    <row r="18" spans="1:27" x14ac:dyDescent="0.45">
      <c r="A18" s="29">
        <f>MIN(A2:A16)</f>
        <v>7</v>
      </c>
      <c r="B18" s="31"/>
      <c r="C18" s="6">
        <f ca="1">SUM(INDIRECT("c2:c"&amp;A18))</f>
        <v>0.85324637837150241</v>
      </c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</row>
  </sheetData>
  <sheetProtection algorithmName="SHA-512" hashValue="kPnYZxRXY5BEPuerg64Jz4Ds7HzPDEYmr7CYJ+fNE2jwJFOkPRwMEWBb8ADLLExqxPW8v3bduUznkocMzdk4lA==" saltValue="R0F30FqqrN/tbx+CADzVCw==" spinCount="100000" sheet="1" formatCells="0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8"/>
  <sheetViews>
    <sheetView workbookViewId="0">
      <selection activeCell="A19" sqref="A19"/>
    </sheetView>
  </sheetViews>
  <sheetFormatPr defaultColWidth="8.796875" defaultRowHeight="14.25" x14ac:dyDescent="0.45"/>
  <cols>
    <col min="1" max="1" width="6.1328125" bestFit="1" customWidth="1"/>
    <col min="2" max="2" width="11.1328125" customWidth="1"/>
    <col min="3" max="3" width="11" bestFit="1" customWidth="1"/>
    <col min="6" max="7" width="4.796875" bestFit="1" customWidth="1"/>
    <col min="8" max="10" width="4.33203125" bestFit="1" customWidth="1"/>
    <col min="11" max="11" width="5.1328125" customWidth="1"/>
    <col min="12" max="14" width="5.33203125" bestFit="1" customWidth="1"/>
    <col min="15" max="15" width="6.6640625" bestFit="1" customWidth="1"/>
    <col min="16" max="19" width="5.33203125" customWidth="1"/>
    <col min="23" max="23" width="9.6640625" bestFit="1" customWidth="1"/>
    <col min="24" max="24" width="11.796875" bestFit="1" customWidth="1"/>
    <col min="28" max="28" width="10.46484375" customWidth="1"/>
  </cols>
  <sheetData>
    <row r="1" spans="1:28" x14ac:dyDescent="0.45">
      <c r="A1" s="7" t="s">
        <v>23</v>
      </c>
      <c r="B1" s="10" t="s">
        <v>13</v>
      </c>
      <c r="C1" s="24" t="s">
        <v>24</v>
      </c>
      <c r="D1" s="11" t="s">
        <v>0</v>
      </c>
      <c r="E1" s="7" t="s">
        <v>1</v>
      </c>
      <c r="F1" s="9" t="s">
        <v>2</v>
      </c>
      <c r="G1" s="9" t="s">
        <v>3</v>
      </c>
      <c r="H1" s="9" t="s">
        <v>4</v>
      </c>
      <c r="I1" s="9" t="s">
        <v>5</v>
      </c>
      <c r="J1" s="9" t="s">
        <v>6</v>
      </c>
      <c r="K1" s="9" t="s">
        <v>7</v>
      </c>
      <c r="L1" s="9" t="s">
        <v>8</v>
      </c>
      <c r="M1" s="9" t="s">
        <v>9</v>
      </c>
      <c r="N1" s="9" t="s">
        <v>10</v>
      </c>
      <c r="O1" s="9" t="s">
        <v>11</v>
      </c>
      <c r="P1" s="9" t="s">
        <v>35</v>
      </c>
      <c r="Q1" s="9" t="s">
        <v>36</v>
      </c>
      <c r="R1" s="9" t="s">
        <v>40</v>
      </c>
      <c r="S1" s="9" t="s">
        <v>41</v>
      </c>
      <c r="T1" s="12" t="s">
        <v>14</v>
      </c>
      <c r="U1" s="10"/>
      <c r="V1" s="13" t="s">
        <v>15</v>
      </c>
      <c r="W1" s="14" t="s">
        <v>16</v>
      </c>
      <c r="X1" s="15" t="s">
        <v>17</v>
      </c>
      <c r="Y1" s="15" t="s">
        <v>18</v>
      </c>
      <c r="Z1" s="15" t="s">
        <v>19</v>
      </c>
      <c r="AA1" s="15" t="s">
        <v>20</v>
      </c>
    </row>
    <row r="2" spans="1:28" x14ac:dyDescent="0.45">
      <c r="A2" s="7"/>
      <c r="B2" s="8">
        <f>Calculations!K3</f>
        <v>0.22571610985626833</v>
      </c>
      <c r="C2" s="8">
        <f t="shared" ref="C2:C14" si="0">LARGE($B$2:$B$17,ROW(A2)-1)</f>
        <v>0.2380827194737887</v>
      </c>
      <c r="D2" s="16" t="s">
        <v>12</v>
      </c>
      <c r="E2" s="11"/>
      <c r="F2" s="1"/>
      <c r="G2" s="2"/>
      <c r="H2" s="2"/>
      <c r="I2" s="1"/>
      <c r="J2" s="1"/>
      <c r="K2" s="1"/>
      <c r="L2" s="2"/>
      <c r="M2" s="2"/>
      <c r="N2" s="2"/>
      <c r="O2" s="2"/>
      <c r="P2" s="2"/>
      <c r="Q2" s="2"/>
      <c r="R2" s="2"/>
      <c r="S2" s="2"/>
      <c r="T2" s="17">
        <f>SUM(C$1:C2)</f>
        <v>0.2380827194737887</v>
      </c>
      <c r="U2" s="10"/>
      <c r="V2" s="12">
        <v>1</v>
      </c>
      <c r="W2" s="17">
        <f t="shared" ref="W2:W12" ca="1" si="1">C2/SUM(INDIRECT("C$2:C$"&amp;$A$18))</f>
        <v>0.36196644289827651</v>
      </c>
      <c r="X2" s="18">
        <f ca="1">V2*W2</f>
        <v>0.36196644289827651</v>
      </c>
      <c r="Y2" s="19">
        <f ca="1">1/(2*SUM(X$2:X2)-1)</f>
        <v>-3.6223075786674555</v>
      </c>
      <c r="Z2" s="19">
        <f>1/V2</f>
        <v>1</v>
      </c>
      <c r="AA2" s="19" t="e">
        <f ca="1">(Y2-Z2)/(1-Z2)</f>
        <v>#DIV/0!</v>
      </c>
      <c r="AB2" s="30"/>
    </row>
    <row r="3" spans="1:28" x14ac:dyDescent="0.45">
      <c r="A3" s="7" t="b">
        <f>IFERROR(IF((D4-D3)&gt;0,ROW(D3)),"")</f>
        <v>0</v>
      </c>
      <c r="B3" s="8">
        <f>Calculations!K4</f>
        <v>0.2380827194737887</v>
      </c>
      <c r="C3" s="8">
        <f t="shared" si="0"/>
        <v>0.22571610985626833</v>
      </c>
      <c r="D3" s="20">
        <f t="shared" ref="D3:D16" si="2">E3*(1/(V3*(V3-1)))</f>
        <v>0.52739416700339914</v>
      </c>
      <c r="E3" s="21">
        <f t="shared" ref="E3:E14" si="3">SUM(F3:O3)</f>
        <v>1.0547883340067983</v>
      </c>
      <c r="F3" s="3">
        <f>(C$2/F$17)/((SUM(C$2:C3)-C$2)/(V3-F$17))</f>
        <v>1.0547883340067983</v>
      </c>
      <c r="G3" s="4"/>
      <c r="H3" s="4"/>
      <c r="I3" s="3"/>
      <c r="J3" s="3"/>
      <c r="K3" s="3"/>
      <c r="L3" s="4"/>
      <c r="M3" s="4"/>
      <c r="N3" s="4"/>
      <c r="O3" s="4"/>
      <c r="P3" s="4"/>
      <c r="Q3" s="4"/>
      <c r="R3" s="4"/>
      <c r="S3" s="4"/>
      <c r="T3" s="17">
        <f>SUM(C$1:C3)</f>
        <v>0.46379882933005701</v>
      </c>
      <c r="U3" s="10"/>
      <c r="V3" s="12">
        <v>2</v>
      </c>
      <c r="W3" s="17">
        <f t="shared" ca="1" si="1"/>
        <v>0.34316500403761918</v>
      </c>
      <c r="X3" s="10">
        <f t="shared" ref="X3:X16" ca="1" si="4">V3*W3</f>
        <v>0.68633000807523836</v>
      </c>
      <c r="Y3" s="28">
        <f ca="1">1/(2*SUM(X$2:X3)-1)</f>
        <v>0.91191544120381729</v>
      </c>
      <c r="Z3" s="10">
        <f t="shared" ref="Z3:Z16" si="5">1/V3</f>
        <v>0.5</v>
      </c>
      <c r="AA3" s="10">
        <f t="shared" ref="AA3:AA16" ca="1" si="6">(Y3-Z3)/(1-Z3)</f>
        <v>0.82383088240763458</v>
      </c>
      <c r="AB3" s="30"/>
    </row>
    <row r="4" spans="1:28" x14ac:dyDescent="0.45">
      <c r="A4" s="7">
        <f t="shared" ref="A4:A11" si="7">IFERROR(IF((D5-D4)&gt;0,ROW(D4)),"")</f>
        <v>4</v>
      </c>
      <c r="B4" s="8">
        <f>Calculations!K5</f>
        <v>8.4597267006100152E-2</v>
      </c>
      <c r="C4" s="8">
        <f t="shared" si="0"/>
        <v>0.19394921374115426</v>
      </c>
      <c r="D4" s="22">
        <f t="shared" si="2"/>
        <v>0.38838369683716234</v>
      </c>
      <c r="E4" s="21">
        <f t="shared" si="3"/>
        <v>2.330302181022974</v>
      </c>
      <c r="F4" s="3">
        <f t="shared" ref="F4:F14" si="8">(T$2/F$17)/((T4-T$2)/(V4-F$17))</f>
        <v>1.1346313649787143</v>
      </c>
      <c r="G4" s="3">
        <f t="shared" ref="G4:G14" si="9">(T$3/G$17)/((T4-T$3)/(V4-G$17))</f>
        <v>1.19567081604426</v>
      </c>
      <c r="H4" s="4"/>
      <c r="I4" s="3"/>
      <c r="J4" s="3"/>
      <c r="K4" s="3"/>
      <c r="L4" s="4"/>
      <c r="M4" s="4"/>
      <c r="N4" s="4"/>
      <c r="O4" s="4"/>
      <c r="P4" s="4"/>
      <c r="Q4" s="4"/>
      <c r="R4" s="4"/>
      <c r="S4" s="4"/>
      <c r="T4" s="17">
        <f>SUM(C$1:C4)</f>
        <v>0.65774804307121126</v>
      </c>
      <c r="U4" s="23">
        <f t="shared" ref="U4:U16" si="10">D4-D3</f>
        <v>-0.1390104701662368</v>
      </c>
      <c r="V4" s="12">
        <v>3</v>
      </c>
      <c r="W4" s="17">
        <f t="shared" ca="1" si="1"/>
        <v>0.29486855306410437</v>
      </c>
      <c r="X4" s="10">
        <f t="shared" ca="1" si="4"/>
        <v>0.88460565919231304</v>
      </c>
      <c r="Y4" s="28">
        <f ca="1">1/(2*SUM(X$2:X4)-1)</f>
        <v>0.34894218973697766</v>
      </c>
      <c r="Z4" s="10">
        <f t="shared" si="5"/>
        <v>0.33333333333333331</v>
      </c>
      <c r="AA4" s="10">
        <f t="shared" ca="1" si="6"/>
        <v>2.3413284605466513E-2</v>
      </c>
      <c r="AB4" s="30"/>
    </row>
    <row r="5" spans="1:28" x14ac:dyDescent="0.45">
      <c r="A5" s="7" t="b">
        <f t="shared" si="7"/>
        <v>0</v>
      </c>
      <c r="B5" s="8">
        <f>Calculations!K6</f>
        <v>0.19394921374115426</v>
      </c>
      <c r="C5" s="8">
        <f t="shared" si="0"/>
        <v>8.4597267006100152E-2</v>
      </c>
      <c r="D5" s="22">
        <f t="shared" si="2"/>
        <v>0.47276438674498406</v>
      </c>
      <c r="E5" s="21">
        <f t="shared" si="3"/>
        <v>5.6731726409398089</v>
      </c>
      <c r="F5" s="3">
        <f t="shared" si="8"/>
        <v>1.4164210705508091</v>
      </c>
      <c r="G5" s="3">
        <f t="shared" si="9"/>
        <v>1.6650679918332754</v>
      </c>
      <c r="H5" s="3">
        <f t="shared" ref="H5:H14" si="11">(T$4/H$17)/((T5-T$4)/(V5-H$17))</f>
        <v>2.5916835785557244</v>
      </c>
      <c r="I5" s="3"/>
      <c r="J5" s="3"/>
      <c r="K5" s="3"/>
      <c r="L5" s="4"/>
      <c r="M5" s="4"/>
      <c r="N5" s="4"/>
      <c r="O5" s="4"/>
      <c r="P5" s="4"/>
      <c r="Q5" s="4"/>
      <c r="R5" s="4"/>
      <c r="S5" s="4"/>
      <c r="T5" s="17">
        <f>SUM(C$1:C5)</f>
        <v>0.74234531007731142</v>
      </c>
      <c r="U5" s="23">
        <f t="shared" si="10"/>
        <v>8.4380689907821715E-2</v>
      </c>
      <c r="V5" s="12">
        <v>4</v>
      </c>
      <c r="W5" s="17">
        <f t="shared" ca="1" si="1"/>
        <v>0.12861652405850063</v>
      </c>
      <c r="X5" s="10">
        <f t="shared" ca="1" si="4"/>
        <v>0.51446609623400252</v>
      </c>
      <c r="Y5" s="28">
        <f ca="1">1/(2*SUM(X$2:X5)-1)</f>
        <v>0.25675678505831617</v>
      </c>
      <c r="Z5" s="10">
        <f t="shared" si="5"/>
        <v>0.25</v>
      </c>
      <c r="AA5" s="24">
        <f t="shared" ca="1" si="6"/>
        <v>9.009046744421564E-3</v>
      </c>
      <c r="AB5" s="30"/>
    </row>
    <row r="6" spans="1:28" x14ac:dyDescent="0.45">
      <c r="A6" s="7">
        <f t="shared" si="7"/>
        <v>6</v>
      </c>
      <c r="B6" s="8">
        <f>Calculations!K7</f>
        <v>8.0568059273884191E-2</v>
      </c>
      <c r="C6" s="8">
        <f t="shared" si="0"/>
        <v>8.0568059273884191E-2</v>
      </c>
      <c r="D6" s="22">
        <f t="shared" si="2"/>
        <v>0.426201394032314</v>
      </c>
      <c r="E6" s="21">
        <f t="shared" si="3"/>
        <v>8.5240278806462797</v>
      </c>
      <c r="F6" s="3">
        <f t="shared" si="8"/>
        <v>1.6283874282149606</v>
      </c>
      <c r="G6" s="3">
        <f t="shared" si="9"/>
        <v>1.9372600283857468</v>
      </c>
      <c r="H6" s="3">
        <f t="shared" si="11"/>
        <v>2.6549076931405979</v>
      </c>
      <c r="I6" s="3">
        <f t="shared" ref="I6:I14" si="12">($T$5/I$17)/((T6-$T$5)/(V6-I$17))</f>
        <v>2.3034727309049736</v>
      </c>
      <c r="J6" s="3"/>
      <c r="K6" s="3"/>
      <c r="L6" s="4"/>
      <c r="M6" s="4"/>
      <c r="N6" s="4"/>
      <c r="O6" s="4"/>
      <c r="P6" s="4"/>
      <c r="Q6" s="4"/>
      <c r="R6" s="4"/>
      <c r="S6" s="4"/>
      <c r="T6" s="17">
        <f>SUM(C$1:C6)</f>
        <v>0.82291336935119563</v>
      </c>
      <c r="U6" s="23">
        <f t="shared" si="10"/>
        <v>-4.6562992712670059E-2</v>
      </c>
      <c r="V6" s="12">
        <v>5</v>
      </c>
      <c r="W6" s="17">
        <f t="shared" ca="1" si="1"/>
        <v>0.12249076241669862</v>
      </c>
      <c r="X6" s="10">
        <f t="shared" ca="1" si="4"/>
        <v>0.61245381208349314</v>
      </c>
      <c r="Y6" s="28">
        <f ca="1">1/(2*SUM(X$2:X6)-1)</f>
        <v>0.19532607985622627</v>
      </c>
      <c r="Z6" s="10">
        <f t="shared" si="5"/>
        <v>0.2</v>
      </c>
      <c r="AA6" s="10">
        <f t="shared" ca="1" si="6"/>
        <v>-5.8424001797171762E-3</v>
      </c>
      <c r="AB6" s="30"/>
    </row>
    <row r="7" spans="1:28" x14ac:dyDescent="0.45">
      <c r="A7" s="7" t="b">
        <f t="shared" si="7"/>
        <v>0</v>
      </c>
      <c r="B7" s="8">
        <f>Calculations!K8</f>
        <v>1.1282854674900342E-2</v>
      </c>
      <c r="C7" s="8">
        <f t="shared" si="0"/>
        <v>4.6553176421355334E-2</v>
      </c>
      <c r="D7" s="22">
        <f t="shared" si="2"/>
        <v>0.45779701248898558</v>
      </c>
      <c r="E7" s="21">
        <f t="shared" si="3"/>
        <v>13.733910374669568</v>
      </c>
      <c r="F7" s="3">
        <f t="shared" si="8"/>
        <v>1.8854040090752275</v>
      </c>
      <c r="G7" s="3">
        <f t="shared" si="9"/>
        <v>2.2865947204147483</v>
      </c>
      <c r="H7" s="3">
        <f t="shared" si="11"/>
        <v>3.1067102529015242</v>
      </c>
      <c r="I7" s="3">
        <f t="shared" si="12"/>
        <v>2.9198320249852268</v>
      </c>
      <c r="J7" s="3">
        <f t="shared" ref="J7:J14" si="13">($T$6/J$17)/((T7-$T$6)/(V7-J$17))</f>
        <v>3.5353693672928408</v>
      </c>
      <c r="K7" s="3"/>
      <c r="L7" s="4"/>
      <c r="M7" s="4"/>
      <c r="N7" s="4"/>
      <c r="O7" s="4"/>
      <c r="P7" s="4"/>
      <c r="Q7" s="4"/>
      <c r="R7" s="4"/>
      <c r="S7" s="4"/>
      <c r="T7" s="17">
        <f>SUM(C$1:C7)</f>
        <v>0.869466545772551</v>
      </c>
      <c r="U7" s="23">
        <f t="shared" si="10"/>
        <v>3.1595618456671581E-2</v>
      </c>
      <c r="V7" s="12">
        <v>6</v>
      </c>
      <c r="W7" s="17">
        <f t="shared" ca="1" si="1"/>
        <v>7.0776609541832181E-2</v>
      </c>
      <c r="X7" s="10">
        <f t="shared" ca="1" si="4"/>
        <v>0.42465965725099308</v>
      </c>
      <c r="Y7" s="28">
        <f ca="1">1/(2*SUM(X$2:X7)-1)</f>
        <v>0.1675332785807698</v>
      </c>
      <c r="Z7" s="10">
        <f t="shared" si="5"/>
        <v>0.16666666666666666</v>
      </c>
      <c r="AA7" s="10">
        <f t="shared" ca="1" si="6"/>
        <v>1.0399342969237724E-3</v>
      </c>
      <c r="AB7" s="30"/>
    </row>
    <row r="8" spans="1:28" x14ac:dyDescent="0.45">
      <c r="A8" s="7">
        <f t="shared" si="7"/>
        <v>8</v>
      </c>
      <c r="B8" s="8">
        <f>Calculations!K9</f>
        <v>4.6553176421355334E-2</v>
      </c>
      <c r="C8" s="8">
        <f t="shared" si="0"/>
        <v>4.6553176421355334E-2</v>
      </c>
      <c r="D8" s="22">
        <f t="shared" si="2"/>
        <v>0.42668351313488856</v>
      </c>
      <c r="E8" s="21">
        <f t="shared" si="3"/>
        <v>17.92070755166532</v>
      </c>
      <c r="F8" s="3">
        <f t="shared" si="8"/>
        <v>2.107122507122507</v>
      </c>
      <c r="G8" s="3">
        <f t="shared" si="9"/>
        <v>2.56400597942792</v>
      </c>
      <c r="H8" s="3">
        <f t="shared" si="11"/>
        <v>3.3956390175671824</v>
      </c>
      <c r="I8" s="3">
        <f t="shared" si="12"/>
        <v>3.2057628741775028</v>
      </c>
      <c r="J8" s="3">
        <f t="shared" si="13"/>
        <v>3.5353693672928408</v>
      </c>
      <c r="K8" s="3">
        <f>($T$7/K$17)/((T8-$T$7)/(V8-K$17))</f>
        <v>3.1128078060773676</v>
      </c>
      <c r="L8" s="4"/>
      <c r="M8" s="4"/>
      <c r="N8" s="4"/>
      <c r="O8" s="4"/>
      <c r="P8" s="4"/>
      <c r="Q8" s="4"/>
      <c r="R8" s="4"/>
      <c r="S8" s="4"/>
      <c r="T8" s="17">
        <f>SUM(C$1:C8)</f>
        <v>0.91601972219390637</v>
      </c>
      <c r="U8" s="23">
        <f t="shared" si="10"/>
        <v>-3.1113499354097018E-2</v>
      </c>
      <c r="V8" s="12">
        <v>7</v>
      </c>
      <c r="W8" s="17">
        <f t="shared" ca="1" si="1"/>
        <v>7.0776609541832181E-2</v>
      </c>
      <c r="X8" s="10">
        <f t="shared" ca="1" si="4"/>
        <v>0.49543626679282526</v>
      </c>
      <c r="Y8" s="28">
        <f ca="1">1/(2*SUM(X$2:X8)-1)</f>
        <v>0.14368154889218343</v>
      </c>
      <c r="Z8" s="10">
        <f t="shared" si="5"/>
        <v>0.14285714285714285</v>
      </c>
      <c r="AA8" s="10">
        <f t="shared" ca="1" si="6"/>
        <v>9.6180704088067814E-4</v>
      </c>
      <c r="AB8" s="30"/>
    </row>
    <row r="9" spans="1:28" x14ac:dyDescent="0.45">
      <c r="A9" s="7">
        <f t="shared" si="7"/>
        <v>9</v>
      </c>
      <c r="B9" s="8">
        <f>Calculations!K10</f>
        <v>0</v>
      </c>
      <c r="C9" s="8">
        <f t="shared" si="0"/>
        <v>2.8166898261163479E-2</v>
      </c>
      <c r="D9" s="22">
        <f t="shared" si="2"/>
        <v>0.45281597679615981</v>
      </c>
      <c r="E9" s="21">
        <f t="shared" si="3"/>
        <v>25.35769470058495</v>
      </c>
      <c r="F9" s="3">
        <f t="shared" si="8"/>
        <v>2.3602461819010712</v>
      </c>
      <c r="G9" s="3">
        <f t="shared" si="9"/>
        <v>2.8964026848635784</v>
      </c>
      <c r="H9" s="3">
        <f t="shared" si="11"/>
        <v>3.8271616500277821</v>
      </c>
      <c r="I9" s="3">
        <f t="shared" si="12"/>
        <v>3.6778660854310075</v>
      </c>
      <c r="J9" s="3">
        <f t="shared" si="13"/>
        <v>4.0713678994868143</v>
      </c>
      <c r="K9" s="3">
        <f>($T$7/K$17)/((T9-$T$7)/(V9-K$17))</f>
        <v>3.8787726478542868</v>
      </c>
      <c r="L9" s="3">
        <f>($T$8/L$17)/((T9-$T$8)/(V9-L$17))</f>
        <v>4.6458775510204102</v>
      </c>
      <c r="M9" s="4"/>
      <c r="N9" s="4"/>
      <c r="O9" s="4"/>
      <c r="P9" s="4"/>
      <c r="Q9" s="4"/>
      <c r="R9" s="4"/>
      <c r="S9" s="4"/>
      <c r="T9" s="17">
        <f>SUM(C$1:C9)</f>
        <v>0.94418662045506985</v>
      </c>
      <c r="U9" s="23">
        <f t="shared" si="10"/>
        <v>2.6132463661271255E-2</v>
      </c>
      <c r="V9" s="12">
        <v>8</v>
      </c>
      <c r="W9" s="17">
        <f t="shared" ca="1" si="1"/>
        <v>4.282323384748403E-2</v>
      </c>
      <c r="X9" s="10">
        <f t="shared" ca="1" si="4"/>
        <v>0.34258587077987224</v>
      </c>
      <c r="Y9" s="28">
        <f ca="1">1/(2*SUM(X$2:X9)-1)</f>
        <v>0.13080431686147309</v>
      </c>
      <c r="Z9" s="10">
        <f t="shared" si="5"/>
        <v>0.125</v>
      </c>
      <c r="AA9" s="10">
        <f t="shared" ca="1" si="6"/>
        <v>6.6335049845406757E-3</v>
      </c>
      <c r="AB9" s="30"/>
    </row>
    <row r="10" spans="1:28" x14ac:dyDescent="0.45">
      <c r="A10" s="7">
        <f t="shared" si="7"/>
        <v>10</v>
      </c>
      <c r="B10" s="8">
        <f>Calculations!K11</f>
        <v>1.502234573928719E-2</v>
      </c>
      <c r="C10" s="8">
        <f t="shared" si="0"/>
        <v>2.0333817982820874E-2</v>
      </c>
      <c r="D10" s="22">
        <f t="shared" si="2"/>
        <v>0.48266152160460002</v>
      </c>
      <c r="E10" s="21">
        <f t="shared" si="3"/>
        <v>34.751629555531203</v>
      </c>
      <c r="F10" s="3">
        <f t="shared" si="8"/>
        <v>2.6219202363367797</v>
      </c>
      <c r="G10" s="3">
        <f t="shared" si="9"/>
        <v>3.2419130173900923</v>
      </c>
      <c r="H10" s="3">
        <f t="shared" si="11"/>
        <v>4.2881827244267985</v>
      </c>
      <c r="I10" s="3">
        <f t="shared" si="12"/>
        <v>4.1765774794136812</v>
      </c>
      <c r="J10" s="3">
        <f t="shared" si="13"/>
        <v>4.6489959839357411</v>
      </c>
      <c r="K10" s="3">
        <f>($T$7/K$17)/((T10-$T$7)/(V10-K$17))</f>
        <v>4.5735451825929907</v>
      </c>
      <c r="L10" s="3">
        <f>($T$8/L$17)/((T10-$T$8)/(V10-L$17))</f>
        <v>5.3962073324905218</v>
      </c>
      <c r="M10" s="3">
        <f>($T$9/M$17)/((T10-$T$9)/(V10-M$17))</f>
        <v>5.8042875989445966</v>
      </c>
      <c r="N10" s="4"/>
      <c r="O10" s="4"/>
      <c r="P10" s="4"/>
      <c r="Q10" s="4"/>
      <c r="R10" s="4"/>
      <c r="S10" s="4"/>
      <c r="T10" s="17">
        <f>SUM(C$1:C10)</f>
        <v>0.9645204384378907</v>
      </c>
      <c r="U10" s="23">
        <f t="shared" si="10"/>
        <v>2.9845544808440205E-2</v>
      </c>
      <c r="V10" s="12">
        <v>9</v>
      </c>
      <c r="W10" s="17">
        <f t="shared" ca="1" si="1"/>
        <v>3.0914296434659903E-2</v>
      </c>
      <c r="X10" s="10">
        <f t="shared" ca="1" si="4"/>
        <v>0.27822866791193912</v>
      </c>
      <c r="Y10" s="28">
        <f ca="1">1/(2*SUM(X$2:X10)-1)</f>
        <v>0.12192943633606004</v>
      </c>
      <c r="Z10" s="10">
        <f t="shared" si="5"/>
        <v>0.1111111111111111</v>
      </c>
      <c r="AA10" s="10">
        <f t="shared" ca="1" si="6"/>
        <v>1.2170615878067555E-2</v>
      </c>
      <c r="AB10" s="30"/>
    </row>
    <row r="11" spans="1:28" x14ac:dyDescent="0.45">
      <c r="A11" s="7">
        <f t="shared" si="7"/>
        <v>11</v>
      </c>
      <c r="B11" s="8">
        <f>Calculations!K12</f>
        <v>4.6553176421355334E-2</v>
      </c>
      <c r="C11" s="8">
        <f t="shared" si="0"/>
        <v>1.502234573928719E-2</v>
      </c>
      <c r="D11" s="22">
        <f t="shared" si="2"/>
        <v>0.51623220676979065</v>
      </c>
      <c r="E11" s="21">
        <f t="shared" si="3"/>
        <v>46.460898609281159</v>
      </c>
      <c r="F11" s="3">
        <f t="shared" si="8"/>
        <v>2.8898986975397971</v>
      </c>
      <c r="G11" s="3">
        <f t="shared" si="9"/>
        <v>3.5971246970217097</v>
      </c>
      <c r="H11" s="3">
        <f t="shared" si="11"/>
        <v>4.7693303767429702</v>
      </c>
      <c r="I11" s="3">
        <f t="shared" si="12"/>
        <v>4.6944764877519161</v>
      </c>
      <c r="J11" s="3">
        <f t="shared" si="13"/>
        <v>5.253887785161333</v>
      </c>
      <c r="K11" s="3">
        <f>($T$7/K$17)/((T11-$T$7)/(V11-K$17))</f>
        <v>5.2658445841659773</v>
      </c>
      <c r="L11" s="3">
        <f>($T$8/L$17)/((T11-$T$8)/(V11-L$17))</f>
        <v>6.1801158301158345</v>
      </c>
      <c r="M11" s="3">
        <f>($T$9/M$17)/((T11-$T$9)/(V11-M$17))</f>
        <v>6.6762518968133593</v>
      </c>
      <c r="N11" s="3">
        <f>($T$10/N$17)/((T11-$T$10)/(V11-N$17))</f>
        <v>7.1339682539682592</v>
      </c>
      <c r="O11" s="4"/>
      <c r="P11" s="4"/>
      <c r="Q11" s="4"/>
      <c r="R11" s="4"/>
      <c r="S11" s="4"/>
      <c r="T11" s="17">
        <f>SUM(C$1:C11)</f>
        <v>0.97954278417717788</v>
      </c>
      <c r="U11" s="23">
        <f t="shared" si="10"/>
        <v>3.3570685165190628E-2</v>
      </c>
      <c r="V11" s="12">
        <v>10</v>
      </c>
      <c r="W11" s="17">
        <f t="shared" ca="1" si="1"/>
        <v>2.2839058051991486E-2</v>
      </c>
      <c r="X11" s="10">
        <f t="shared" ca="1" si="4"/>
        <v>0.22839058051991487</v>
      </c>
      <c r="Y11" s="28">
        <f ca="1">1/(2*SUM(X$2:X11)-1)</f>
        <v>0.11549683223815914</v>
      </c>
      <c r="Z11" s="10">
        <f t="shared" si="5"/>
        <v>0.1</v>
      </c>
      <c r="AA11" s="10">
        <f t="shared" ca="1" si="6"/>
        <v>1.7218702486843481E-2</v>
      </c>
      <c r="AB11" s="30"/>
    </row>
    <row r="12" spans="1:28" x14ac:dyDescent="0.45">
      <c r="A12" s="7" t="b">
        <f>IFERROR(IF((D17-D12)&gt;0,ROW(D12)),"")</f>
        <v>0</v>
      </c>
      <c r="B12" s="8">
        <f>Calculations!K13</f>
        <v>2.0333817982820874E-2</v>
      </c>
      <c r="C12" s="8">
        <f t="shared" si="0"/>
        <v>1.1282854674900342E-2</v>
      </c>
      <c r="D12" s="22">
        <f t="shared" si="2"/>
        <v>0.55352196545609444</v>
      </c>
      <c r="E12" s="21">
        <f t="shared" si="3"/>
        <v>60.887416200170392</v>
      </c>
      <c r="F12" s="3">
        <f t="shared" si="8"/>
        <v>3.1628689336649969</v>
      </c>
      <c r="G12" s="3">
        <f t="shared" si="9"/>
        <v>3.960130100171023</v>
      </c>
      <c r="H12" s="3">
        <f t="shared" si="11"/>
        <v>5.266024505224272</v>
      </c>
      <c r="I12" s="3">
        <f t="shared" si="12"/>
        <v>5.2281977371852992</v>
      </c>
      <c r="J12" s="3">
        <f t="shared" si="13"/>
        <v>5.8810237402945971</v>
      </c>
      <c r="K12" s="3">
        <f>($T$7/K$17)/((T12-$T$7)/(V12-K$17))</f>
        <v>5.9703433539640463</v>
      </c>
      <c r="L12" s="3">
        <f>($T$8/L$17)/((T12-$T$8)/(V12-L$17))</f>
        <v>6.9973053554779225</v>
      </c>
      <c r="M12" s="3">
        <f>($T$9/M$17)/((T12-$T$9)/(V12-M$17))</f>
        <v>7.5917117220752433</v>
      </c>
      <c r="N12" s="3">
        <f>($T$10/N$17)/((T12-$T$10)/(V12-N$17))</f>
        <v>8.1481179323316919</v>
      </c>
      <c r="O12" s="3">
        <f>($T$11/O$17)/((T12-$T$11)/(V12-O$17))</f>
        <v>8.6816928197812899</v>
      </c>
      <c r="P12" s="3"/>
      <c r="Q12" s="3"/>
      <c r="R12" s="3"/>
      <c r="S12" s="3"/>
      <c r="T12" s="17">
        <f>SUM(C$1:C12)</f>
        <v>0.99082563885207819</v>
      </c>
      <c r="U12" s="23">
        <f t="shared" si="10"/>
        <v>3.7289758686303798E-2</v>
      </c>
      <c r="V12" s="12">
        <v>11</v>
      </c>
      <c r="W12" s="17">
        <f t="shared" ca="1" si="1"/>
        <v>1.7153763958335032E-2</v>
      </c>
      <c r="X12" s="10">
        <f t="shared" ca="1" si="4"/>
        <v>0.18869140354168534</v>
      </c>
      <c r="Y12" s="28">
        <f ca="1">1/(2*SUM(X$2:X12)-1)</f>
        <v>0.11067298222237866</v>
      </c>
      <c r="Z12" s="10">
        <f t="shared" si="5"/>
        <v>9.0909090909090912E-2</v>
      </c>
      <c r="AA12" s="10">
        <f t="shared" ca="1" si="6"/>
        <v>2.1740280444616525E-2</v>
      </c>
      <c r="AB12" s="30"/>
    </row>
    <row r="13" spans="1:28" x14ac:dyDescent="0.45">
      <c r="A13" s="7" t="b">
        <f>IFERROR(IF((D18-D13)&gt;0,ROW(D13)),"")</f>
        <v>0</v>
      </c>
      <c r="B13" s="8">
        <f>Calculations!K14</f>
        <v>2.8166898261163479E-2</v>
      </c>
      <c r="C13" s="8">
        <f t="shared" si="0"/>
        <v>9.1743611479218196E-3</v>
      </c>
      <c r="D13" s="22">
        <f t="shared" si="2"/>
        <v>0.51018419397491055</v>
      </c>
      <c r="E13" s="21">
        <f t="shared" si="3"/>
        <v>67.344313604688196</v>
      </c>
      <c r="F13" s="3">
        <f t="shared" si="8"/>
        <v>3.4372627858013001</v>
      </c>
      <c r="G13" s="3">
        <f t="shared" si="9"/>
        <v>4.3248584178823712</v>
      </c>
      <c r="H13" s="3">
        <f t="shared" si="11"/>
        <v>5.7654721595184348</v>
      </c>
      <c r="I13" s="3">
        <f t="shared" si="12"/>
        <v>5.7623271697484588</v>
      </c>
      <c r="J13" s="3">
        <f t="shared" si="13"/>
        <v>6.5057351470900118</v>
      </c>
      <c r="K13" s="3">
        <f t="shared" ref="K13:K16" si="14">($T$7/K$17)/((T13-$T$7)/(V13-K$17))</f>
        <v>6.6608713522400365</v>
      </c>
      <c r="L13" s="3">
        <f t="shared" ref="L13:L16" si="15">($T$8/L$17)/((T13-$T$8)/(V13-L$17))</f>
        <v>7.7911126119137455</v>
      </c>
      <c r="M13" s="3">
        <f t="shared" ref="M13:M16" si="16">($T$9/M$17)/((T13-$T$9)/(V13-M$17))</f>
        <v>8.4584254541959165</v>
      </c>
      <c r="N13" s="3">
        <f t="shared" ref="N13:N16" si="17">($T$10/N$17)/((T13-$T$10)/(V13-N$17))</f>
        <v>9.0617470638641198</v>
      </c>
      <c r="O13" s="3">
        <f>($T$11/O$17)/((T13-$T$11)/(V13-O$17))</f>
        <v>9.5765014424338002</v>
      </c>
      <c r="P13" s="3">
        <f>($T$12/P$17)/((T13-$T$12)/(V13-P$17))</f>
        <v>9.8181286549707742</v>
      </c>
      <c r="Q13" s="3"/>
      <c r="R13" s="3"/>
      <c r="S13" s="3"/>
      <c r="T13" s="17">
        <f>SUM(C$1:C13)</f>
        <v>1</v>
      </c>
      <c r="U13" s="23">
        <f t="shared" si="10"/>
        <v>-4.3337771481183895E-2</v>
      </c>
      <c r="V13" s="12">
        <v>12</v>
      </c>
      <c r="W13" s="17">
        <f t="shared" ref="W13:W16" ca="1" si="18">C13/SUM(INDIRECT("C$2:C$"&amp;$A$18))</f>
        <v>1.3948139024609086E-2</v>
      </c>
      <c r="X13" s="10">
        <f t="shared" ca="1" si="4"/>
        <v>0.16737766829530903</v>
      </c>
      <c r="Y13" s="28">
        <f ca="1">1/(2*SUM(X$2:X13)-1)</f>
        <v>0.10671920931839921</v>
      </c>
      <c r="Z13" s="10">
        <f t="shared" si="5"/>
        <v>8.3333333333333329E-2</v>
      </c>
      <c r="AA13" s="10">
        <f t="shared" ca="1" si="6"/>
        <v>2.5511864710980957E-2</v>
      </c>
      <c r="AB13" s="30"/>
    </row>
    <row r="14" spans="1:28" x14ac:dyDescent="0.45">
      <c r="A14" s="7" t="b">
        <f>IFERROR(IF((D19-D14)&gt;0,ROW(D14)),"")</f>
        <v>0</v>
      </c>
      <c r="B14" s="8">
        <f>Calculations!K15</f>
        <v>9.1743611479218196E-3</v>
      </c>
      <c r="C14" s="8">
        <f t="shared" si="0"/>
        <v>2E-3</v>
      </c>
      <c r="D14" s="22">
        <f t="shared" si="2"/>
        <v>0.51377656448939646</v>
      </c>
      <c r="E14" s="21">
        <f t="shared" si="3"/>
        <v>80.149144060345847</v>
      </c>
      <c r="F14" s="3">
        <f t="shared" si="8"/>
        <v>3.7399240814626871</v>
      </c>
      <c r="G14" s="3">
        <f t="shared" si="9"/>
        <v>4.7396655754947687</v>
      </c>
      <c r="H14" s="3">
        <f t="shared" si="11"/>
        <v>6.3688627842936922</v>
      </c>
      <c r="I14" s="3">
        <f t="shared" si="12"/>
        <v>6.4326854568707024</v>
      </c>
      <c r="J14" s="3">
        <f t="shared" si="13"/>
        <v>7.3520920360824453</v>
      </c>
      <c r="K14" s="3">
        <f t="shared" si="14"/>
        <v>7.6537478227482518</v>
      </c>
      <c r="L14" s="3">
        <f t="shared" si="15"/>
        <v>9.1318588624616552</v>
      </c>
      <c r="M14" s="3">
        <f t="shared" si="16"/>
        <v>10.20726763301918</v>
      </c>
      <c r="N14" s="3">
        <f t="shared" si="17"/>
        <v>11.437587115485858</v>
      </c>
      <c r="O14" s="3">
        <f t="shared" ref="O14:O16" si="19">($T$11/O$17)/((T14-$T$11)/(V14-O$17))</f>
        <v>13.085452692426619</v>
      </c>
      <c r="P14" s="3">
        <f>($T$12/P$17)/((T14-$T$12)/(V14-P$17))</f>
        <v>16.121737410324112</v>
      </c>
      <c r="Q14" s="3">
        <f>($T$13/Q$17)/((T14-$T$13)/(V14-Q$17))</f>
        <v>41.666666666666629</v>
      </c>
      <c r="R14" s="3"/>
      <c r="S14" s="3"/>
      <c r="T14" s="17">
        <f>SUM(C$1:C14)</f>
        <v>1.002</v>
      </c>
      <c r="U14" s="23">
        <f t="shared" si="10"/>
        <v>3.5923705144859097E-3</v>
      </c>
      <c r="V14" s="12">
        <v>13</v>
      </c>
      <c r="W14" s="17">
        <f t="shared" ca="1" si="18"/>
        <v>3.0406779937518862E-3</v>
      </c>
      <c r="X14" s="10">
        <f t="shared" ca="1" si="4"/>
        <v>3.9528813918774518E-2</v>
      </c>
      <c r="Y14" s="28">
        <f ca="1">1/(2*SUM(X$2:X14)-1)</f>
        <v>0.1058263557904162</v>
      </c>
      <c r="Z14" s="10">
        <f t="shared" si="5"/>
        <v>7.6923076923076927E-2</v>
      </c>
      <c r="AA14" s="10">
        <f t="shared" ca="1" si="6"/>
        <v>3.1311885439617548E-2</v>
      </c>
      <c r="AB14" s="30"/>
    </row>
    <row r="15" spans="1:28" x14ac:dyDescent="0.45">
      <c r="A15" s="7" t="b">
        <f t="shared" ref="A15:A16" si="20">IFERROR(IF((D20-D15)&gt;0,ROW(D15)),"")</f>
        <v>0</v>
      </c>
      <c r="B15" s="8">
        <f>Calculations!C16</f>
        <v>2E-3</v>
      </c>
      <c r="C15" s="8">
        <f t="shared" ref="C15:C16" si="21">LARGE($B$2:$B$17,ROW(A15)-1)</f>
        <v>1E-3</v>
      </c>
      <c r="D15" s="22">
        <f t="shared" si="2"/>
        <v>1.3640053247601083</v>
      </c>
      <c r="E15" s="21">
        <f t="shared" ref="E15:E16" si="22">SUM(F15:S15)</f>
        <v>248.24896910633967</v>
      </c>
      <c r="F15" s="3">
        <f t="shared" ref="F15:F16" si="23">(T$2/F$17)/((T15-T$2)/(V15-F$17))</f>
        <v>4.0462876600592041</v>
      </c>
      <c r="G15" s="3">
        <f t="shared" ref="G15:G16" si="24">(T$3/G$17)/((T15-T$3)/(V15-G$17))</f>
        <v>5.1609549966718298</v>
      </c>
      <c r="H15" s="3">
        <f t="shared" ref="H15:H16" si="25">(T$4/H$17)/((T15-T$4)/(V15-H$17))</f>
        <v>6.9854573629307044</v>
      </c>
      <c r="I15" s="3">
        <f t="shared" ref="I15:I16" si="26">($T$5/I$17)/((T15-$T$5)/(V15-I$17))</f>
        <v>7.1200072239012355</v>
      </c>
      <c r="J15" s="3">
        <f t="shared" ref="J15:J16" si="27">($T$6/J$17)/((T15-$T$6)/(V15-J$17))</f>
        <v>8.2251750698851076</v>
      </c>
      <c r="K15" s="3">
        <f t="shared" si="14"/>
        <v>8.6816351333359982</v>
      </c>
      <c r="L15" s="3">
        <f t="shared" si="15"/>
        <v>10.531349695571258</v>
      </c>
      <c r="M15" s="3">
        <f t="shared" si="16"/>
        <v>12.040456964394032</v>
      </c>
      <c r="N15" s="3">
        <f t="shared" si="17"/>
        <v>13.925436420478773</v>
      </c>
      <c r="O15" s="3">
        <f t="shared" si="19"/>
        <v>16.703479075707875</v>
      </c>
      <c r="P15" s="3">
        <f t="shared" ref="P15:P16" si="28">($T$12/P$17)/((T15-$T$12)/(V15-P$17))</f>
        <v>22.196250870914525</v>
      </c>
      <c r="Q15" s="3">
        <f t="shared" ref="Q15:Q16" si="29">($T$13/Q$17)/((T15-$T$13)/(V15-Q$17))</f>
        <v>55.555555555557561</v>
      </c>
      <c r="R15" s="3">
        <f>($T$14/R$17)/((T15-$T$14)/(V15-R$17))</f>
        <v>77.076923076931564</v>
      </c>
      <c r="S15" s="3"/>
      <c r="T15" s="17">
        <f>SUM(C$1:C15)</f>
        <v>1.0029999999999999</v>
      </c>
      <c r="U15" s="23">
        <f t="shared" si="10"/>
        <v>0.85022876027071181</v>
      </c>
      <c r="V15" s="12">
        <v>14</v>
      </c>
      <c r="W15" s="17">
        <f t="shared" ca="1" si="18"/>
        <v>1.5203389968759431E-3</v>
      </c>
      <c r="X15" s="10">
        <f t="shared" ca="1" si="4"/>
        <v>2.1284745956263205E-2</v>
      </c>
      <c r="Y15" s="28">
        <f ca="1">1/(2*SUM(X$2:X15)-1)</f>
        <v>0.10535174888010752</v>
      </c>
      <c r="Z15" s="10">
        <f t="shared" si="5"/>
        <v>7.1428571428571425E-2</v>
      </c>
      <c r="AA15" s="10">
        <f t="shared" ca="1" si="6"/>
        <v>3.6532652640115799E-2</v>
      </c>
      <c r="AB15" s="30"/>
    </row>
    <row r="16" spans="1:28" x14ac:dyDescent="0.45">
      <c r="A16" s="7" t="str">
        <f t="shared" si="20"/>
        <v/>
      </c>
      <c r="B16" s="8">
        <f>Calculations!C17</f>
        <v>1E-3</v>
      </c>
      <c r="C16" s="8">
        <f t="shared" si="21"/>
        <v>0</v>
      </c>
      <c r="D16" s="22" t="e">
        <f t="shared" si="2"/>
        <v>#DIV/0!</v>
      </c>
      <c r="E16" s="21" t="e">
        <f t="shared" si="22"/>
        <v>#DIV/0!</v>
      </c>
      <c r="F16" s="3">
        <f t="shared" si="23"/>
        <v>4.3575405569868355</v>
      </c>
      <c r="G16" s="3">
        <f t="shared" si="24"/>
        <v>5.5910345797278156</v>
      </c>
      <c r="H16" s="3">
        <f t="shared" si="25"/>
        <v>7.6204989413789512</v>
      </c>
      <c r="I16" s="3">
        <f t="shared" si="26"/>
        <v>7.832007946291359</v>
      </c>
      <c r="J16" s="3">
        <f t="shared" si="27"/>
        <v>9.1390834109834529</v>
      </c>
      <c r="K16" s="3">
        <f t="shared" si="14"/>
        <v>9.7668395250029985</v>
      </c>
      <c r="L16" s="3">
        <f t="shared" si="15"/>
        <v>12.035828223510009</v>
      </c>
      <c r="M16" s="3">
        <f t="shared" si="16"/>
        <v>14.047199791793037</v>
      </c>
      <c r="N16" s="3">
        <f t="shared" si="17"/>
        <v>16.710523704574527</v>
      </c>
      <c r="O16" s="3">
        <f t="shared" si="19"/>
        <v>20.879348844634844</v>
      </c>
      <c r="P16" s="3">
        <f t="shared" si="28"/>
        <v>29.595001161219368</v>
      </c>
      <c r="Q16" s="3">
        <f t="shared" si="29"/>
        <v>83.333333333336341</v>
      </c>
      <c r="R16" s="3">
        <f>($T$14/R$17)/((T16-$T$14)/(V16-R$17))</f>
        <v>154.15384615386313</v>
      </c>
      <c r="S16" s="3" t="e">
        <f>($T$15/S$17)/((T16-$T$15)/(V16-S$17))</f>
        <v>#DIV/0!</v>
      </c>
      <c r="T16" s="17">
        <f>SUM(C$1:C16)</f>
        <v>1.0029999999999999</v>
      </c>
      <c r="U16" s="23" t="e">
        <f t="shared" si="10"/>
        <v>#DIV/0!</v>
      </c>
      <c r="V16" s="12">
        <v>15</v>
      </c>
      <c r="W16" s="17">
        <f t="shared" ca="1" si="18"/>
        <v>0</v>
      </c>
      <c r="X16" s="10">
        <f t="shared" ca="1" si="4"/>
        <v>0</v>
      </c>
      <c r="Y16" s="28">
        <f ca="1">1/(2*SUM(X$2:X16)-1)</f>
        <v>0.10535174888010752</v>
      </c>
      <c r="Z16" s="10">
        <f t="shared" si="5"/>
        <v>6.6666666666666666E-2</v>
      </c>
      <c r="AA16" s="10">
        <f t="shared" ca="1" si="6"/>
        <v>4.1448302371543774E-2</v>
      </c>
      <c r="AB16" s="30"/>
    </row>
    <row r="17" spans="1:27" x14ac:dyDescent="0.45">
      <c r="A17" s="7"/>
      <c r="B17" s="7"/>
      <c r="C17" s="25"/>
      <c r="D17" s="7"/>
      <c r="E17" s="7"/>
      <c r="F17" s="11">
        <v>1</v>
      </c>
      <c r="G17" s="11">
        <v>2</v>
      </c>
      <c r="H17" s="11">
        <v>3</v>
      </c>
      <c r="I17" s="11">
        <v>4</v>
      </c>
      <c r="J17" s="11">
        <v>5</v>
      </c>
      <c r="K17" s="11">
        <v>6</v>
      </c>
      <c r="L17" s="11">
        <v>7</v>
      </c>
      <c r="M17" s="11">
        <v>8</v>
      </c>
      <c r="N17" s="11">
        <v>9</v>
      </c>
      <c r="O17" s="11">
        <v>10</v>
      </c>
      <c r="P17" s="11">
        <v>11</v>
      </c>
      <c r="Q17" s="11">
        <v>12</v>
      </c>
      <c r="R17" s="11">
        <v>13</v>
      </c>
      <c r="S17" s="11">
        <v>14</v>
      </c>
      <c r="T17" s="7"/>
      <c r="U17" s="26"/>
      <c r="V17" s="7"/>
      <c r="W17" s="27"/>
      <c r="X17" s="15"/>
      <c r="Y17" s="15"/>
      <c r="Z17" s="15"/>
      <c r="AA17" s="15"/>
    </row>
    <row r="18" spans="1:27" x14ac:dyDescent="0.45">
      <c r="A18" s="29">
        <f>MIN(A2:A16)</f>
        <v>4</v>
      </c>
      <c r="B18" s="31"/>
      <c r="C18" s="6">
        <f ca="1">SUM(INDIRECT("c2:c"&amp;A18))</f>
        <v>0.65774804307121126</v>
      </c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</row>
  </sheetData>
  <sheetProtection algorithmName="SHA-512" hashValue="AZ+FSCXpetaHMW2obMFMtPZJ42jKshjTjW5/H/klkKRLx/A3Udxlc3ThqjY7PID6NE9CZXQA4OriB8+maHUnJg==" saltValue="k21JJcyw3T9g018nG5xKeg==" spinCount="100000" sheet="1" formatCells="0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8"/>
  <sheetViews>
    <sheetView workbookViewId="0">
      <selection activeCell="A19" sqref="A19"/>
    </sheetView>
  </sheetViews>
  <sheetFormatPr defaultColWidth="8.796875" defaultRowHeight="14.25" x14ac:dyDescent="0.45"/>
  <cols>
    <col min="1" max="1" width="6.1328125" bestFit="1" customWidth="1"/>
    <col min="2" max="2" width="11.1328125" customWidth="1"/>
    <col min="3" max="3" width="11" bestFit="1" customWidth="1"/>
    <col min="6" max="7" width="4.796875" bestFit="1" customWidth="1"/>
    <col min="8" max="10" width="4.33203125" bestFit="1" customWidth="1"/>
    <col min="11" max="11" width="5.1328125" customWidth="1"/>
    <col min="12" max="14" width="5.33203125" bestFit="1" customWidth="1"/>
    <col min="15" max="15" width="6.6640625" bestFit="1" customWidth="1"/>
    <col min="16" max="19" width="5.33203125" customWidth="1"/>
    <col min="23" max="23" width="9.6640625" bestFit="1" customWidth="1"/>
    <col min="24" max="24" width="11.796875" bestFit="1" customWidth="1"/>
    <col min="28" max="28" width="10.46484375" customWidth="1"/>
  </cols>
  <sheetData>
    <row r="1" spans="1:28" x14ac:dyDescent="0.45">
      <c r="A1" s="7" t="s">
        <v>23</v>
      </c>
      <c r="B1" s="10" t="s">
        <v>13</v>
      </c>
      <c r="C1" s="24" t="s">
        <v>24</v>
      </c>
      <c r="D1" s="11" t="s">
        <v>0</v>
      </c>
      <c r="E1" s="7" t="s">
        <v>1</v>
      </c>
      <c r="F1" s="9" t="s">
        <v>2</v>
      </c>
      <c r="G1" s="9" t="s">
        <v>3</v>
      </c>
      <c r="H1" s="9" t="s">
        <v>4</v>
      </c>
      <c r="I1" s="9" t="s">
        <v>5</v>
      </c>
      <c r="J1" s="9" t="s">
        <v>6</v>
      </c>
      <c r="K1" s="9" t="s">
        <v>7</v>
      </c>
      <c r="L1" s="9" t="s">
        <v>8</v>
      </c>
      <c r="M1" s="9" t="s">
        <v>9</v>
      </c>
      <c r="N1" s="9" t="s">
        <v>10</v>
      </c>
      <c r="O1" s="9" t="s">
        <v>11</v>
      </c>
      <c r="P1" s="9" t="s">
        <v>35</v>
      </c>
      <c r="Q1" s="9" t="s">
        <v>36</v>
      </c>
      <c r="R1" s="9" t="s">
        <v>40</v>
      </c>
      <c r="S1" s="9" t="s">
        <v>41</v>
      </c>
      <c r="T1" s="12" t="s">
        <v>14</v>
      </c>
      <c r="U1" s="10"/>
      <c r="V1" s="13" t="s">
        <v>15</v>
      </c>
      <c r="W1" s="14" t="s">
        <v>16</v>
      </c>
      <c r="X1" s="15" t="s">
        <v>17</v>
      </c>
      <c r="Y1" s="15" t="s">
        <v>18</v>
      </c>
      <c r="Z1" s="15" t="s">
        <v>19</v>
      </c>
      <c r="AA1" s="15" t="s">
        <v>20</v>
      </c>
    </row>
    <row r="2" spans="1:28" x14ac:dyDescent="0.45">
      <c r="A2" s="7"/>
      <c r="B2" s="8">
        <f>Calculations!L3</f>
        <v>0.20039207726165548</v>
      </c>
      <c r="C2" s="8">
        <f t="shared" ref="C2:C14" si="0">LARGE($B$2:$B$17,ROW(A2)-1)</f>
        <v>0.20039207726165548</v>
      </c>
      <c r="D2" s="16" t="s">
        <v>12</v>
      </c>
      <c r="E2" s="11"/>
      <c r="F2" s="1"/>
      <c r="G2" s="2"/>
      <c r="H2" s="2"/>
      <c r="I2" s="1"/>
      <c r="J2" s="1"/>
      <c r="K2" s="1"/>
      <c r="L2" s="2"/>
      <c r="M2" s="2"/>
      <c r="N2" s="2"/>
      <c r="O2" s="2"/>
      <c r="P2" s="2"/>
      <c r="Q2" s="2"/>
      <c r="R2" s="2"/>
      <c r="S2" s="2"/>
      <c r="T2" s="17">
        <f>SUM(C$1:C2)</f>
        <v>0.20039207726165548</v>
      </c>
      <c r="U2" s="10"/>
      <c r="V2" s="12">
        <v>1</v>
      </c>
      <c r="W2" s="17">
        <f t="shared" ref="W2:W12" ca="1" si="1">C2/SUM(INDIRECT("C$2:C$"&amp;$A$18))</f>
        <v>0.3458783179517439</v>
      </c>
      <c r="X2" s="18">
        <f ca="1">V2*W2</f>
        <v>0.3458783179517439</v>
      </c>
      <c r="Y2" s="19">
        <f ca="1">1/(2*SUM(X$2:X2)-1)</f>
        <v>-3.2441898722818769</v>
      </c>
      <c r="Z2" s="19">
        <f>1/V2</f>
        <v>1</v>
      </c>
      <c r="AA2" s="19" t="e">
        <f ca="1">(Y2-Z2)/(1-Z2)</f>
        <v>#DIV/0!</v>
      </c>
      <c r="AB2" s="30"/>
    </row>
    <row r="3" spans="1:28" x14ac:dyDescent="0.45">
      <c r="A3" s="7" t="b">
        <f>IFERROR(IF((D4-D3)&gt;0,ROW(D3)),"")</f>
        <v>0</v>
      </c>
      <c r="B3" s="8">
        <f>Calculations!L4</f>
        <v>0.19997008674842956</v>
      </c>
      <c r="C3" s="8">
        <f t="shared" si="0"/>
        <v>0.19997008674842956</v>
      </c>
      <c r="D3" s="20">
        <f t="shared" ref="D3:D16" si="2">E3*(1/(V3*(V3-1)))</f>
        <v>0.50105513409552294</v>
      </c>
      <c r="E3" s="21">
        <f t="shared" ref="E3:E14" si="3">SUM(F3:O3)</f>
        <v>1.0021102681910459</v>
      </c>
      <c r="F3" s="3">
        <f>(C$2/F$17)/((SUM(C$2:C3)-C$2)/(V3-F$17))</f>
        <v>1.0021102681910459</v>
      </c>
      <c r="G3" s="4"/>
      <c r="H3" s="4"/>
      <c r="I3" s="3"/>
      <c r="J3" s="3"/>
      <c r="K3" s="3"/>
      <c r="L3" s="4"/>
      <c r="M3" s="4"/>
      <c r="N3" s="4"/>
      <c r="O3" s="4"/>
      <c r="P3" s="4"/>
      <c r="Q3" s="4"/>
      <c r="R3" s="4"/>
      <c r="S3" s="4"/>
      <c r="T3" s="17">
        <f>SUM(C$1:C3)</f>
        <v>0.40036216401008506</v>
      </c>
      <c r="U3" s="10"/>
      <c r="V3" s="12">
        <v>2</v>
      </c>
      <c r="W3" s="17">
        <f t="shared" ca="1" si="1"/>
        <v>0.34514995897218403</v>
      </c>
      <c r="X3" s="10">
        <f t="shared" ref="X3:X16" ca="1" si="4">V3*W3</f>
        <v>0.69029991794436807</v>
      </c>
      <c r="Y3" s="28">
        <f ca="1">1/(2*SUM(X$2:X3)-1)</f>
        <v>0.93252572843497183</v>
      </c>
      <c r="Z3" s="10">
        <f t="shared" ref="Z3:Z16" si="5">1/V3</f>
        <v>0.5</v>
      </c>
      <c r="AA3" s="10">
        <f t="shared" ref="AA3:AA16" ca="1" si="6">(Y3-Z3)/(1-Z3)</f>
        <v>0.86505145686994367</v>
      </c>
      <c r="AB3" s="30"/>
    </row>
    <row r="4" spans="1:28" x14ac:dyDescent="0.45">
      <c r="A4" s="7">
        <f t="shared" ref="A4:A11" si="7">IFERROR(IF((D5-D4)&gt;0,ROW(D4)),"")</f>
        <v>4</v>
      </c>
      <c r="B4" s="8">
        <f>Calculations!L5</f>
        <v>8.3612879791461897E-2</v>
      </c>
      <c r="C4" s="8">
        <f t="shared" si="0"/>
        <v>0.17900944404085295</v>
      </c>
      <c r="D4" s="22">
        <f t="shared" si="2"/>
        <v>0.36263436053453157</v>
      </c>
      <c r="E4" s="21">
        <f t="shared" si="3"/>
        <v>2.1758061632071897</v>
      </c>
      <c r="F4" s="3">
        <f t="shared" ref="F4:F14" si="8">(T$2/F$17)/((T4-T$2)/(V4-F$17))</f>
        <v>1.0575350961267407</v>
      </c>
      <c r="G4" s="3">
        <f t="shared" ref="G4:G14" si="9">(T$3/G$17)/((T4-T$3)/(V4-G$17))</f>
        <v>1.118271067080449</v>
      </c>
      <c r="H4" s="4"/>
      <c r="I4" s="3"/>
      <c r="J4" s="3"/>
      <c r="K4" s="3"/>
      <c r="L4" s="4"/>
      <c r="M4" s="4"/>
      <c r="N4" s="4"/>
      <c r="O4" s="4"/>
      <c r="P4" s="4"/>
      <c r="Q4" s="4"/>
      <c r="R4" s="4"/>
      <c r="S4" s="4"/>
      <c r="T4" s="17">
        <f>SUM(C$1:C4)</f>
        <v>0.57937160805093801</v>
      </c>
      <c r="U4" s="23">
        <f t="shared" ref="U4:U16" si="10">D4-D3</f>
        <v>-0.13842077356099136</v>
      </c>
      <c r="V4" s="12">
        <v>3</v>
      </c>
      <c r="W4" s="17">
        <f t="shared" ca="1" si="1"/>
        <v>0.30897172307607201</v>
      </c>
      <c r="X4" s="10">
        <f t="shared" ca="1" si="4"/>
        <v>0.92691516922821604</v>
      </c>
      <c r="Y4" s="28">
        <f ca="1">1/(2*SUM(X$2:X4)-1)</f>
        <v>0.34174168118645298</v>
      </c>
      <c r="Z4" s="10">
        <f t="shared" si="5"/>
        <v>0.33333333333333331</v>
      </c>
      <c r="AA4" s="10">
        <f t="shared" ca="1" si="6"/>
        <v>1.2612521779679501E-2</v>
      </c>
      <c r="AB4" s="30"/>
    </row>
    <row r="5" spans="1:28" x14ac:dyDescent="0.45">
      <c r="A5" s="7" t="b">
        <f t="shared" si="7"/>
        <v>0</v>
      </c>
      <c r="B5" s="8">
        <f>Calculations!L6</f>
        <v>0.17900944404085295</v>
      </c>
      <c r="C5" s="8">
        <f t="shared" si="0"/>
        <v>0.10877740267509936</v>
      </c>
      <c r="D5" s="22">
        <f t="shared" si="2"/>
        <v>0.3665927298702284</v>
      </c>
      <c r="E5" s="21">
        <f t="shared" si="3"/>
        <v>4.3991127584427412</v>
      </c>
      <c r="F5" s="3">
        <f t="shared" si="8"/>
        <v>1.2325324163308216</v>
      </c>
      <c r="G5" s="3">
        <f t="shared" si="9"/>
        <v>1.3911760338555201</v>
      </c>
      <c r="H5" s="3">
        <f t="shared" ref="H5:H14" si="11">(T$4/H$17)/((T5-T$4)/(V5-H$17))</f>
        <v>1.7754043082563997</v>
      </c>
      <c r="I5" s="3"/>
      <c r="J5" s="3"/>
      <c r="K5" s="3"/>
      <c r="L5" s="4"/>
      <c r="M5" s="4"/>
      <c r="N5" s="4"/>
      <c r="O5" s="4"/>
      <c r="P5" s="4"/>
      <c r="Q5" s="4"/>
      <c r="R5" s="4"/>
      <c r="S5" s="4"/>
      <c r="T5" s="17">
        <f>SUM(C$1:C5)</f>
        <v>0.6881490107260374</v>
      </c>
      <c r="U5" s="23">
        <f t="shared" si="10"/>
        <v>3.9583693356968208E-3</v>
      </c>
      <c r="V5" s="12">
        <v>4</v>
      </c>
      <c r="W5" s="17">
        <f t="shared" ca="1" si="1"/>
        <v>0.18775066151590866</v>
      </c>
      <c r="X5" s="10">
        <f t="shared" ca="1" si="4"/>
        <v>0.75100264606363465</v>
      </c>
      <c r="Y5" s="28">
        <f ca="1">1/(2*SUM(X$2:X5)-1)</f>
        <v>0.22582579456375768</v>
      </c>
      <c r="Z5" s="10">
        <f t="shared" si="5"/>
        <v>0.25</v>
      </c>
      <c r="AA5" s="24">
        <f t="shared" ca="1" si="6"/>
        <v>-3.2232273914989763E-2</v>
      </c>
      <c r="AB5" s="30"/>
    </row>
    <row r="6" spans="1:28" x14ac:dyDescent="0.45">
      <c r="A6" s="7" t="b">
        <f t="shared" si="7"/>
        <v>0</v>
      </c>
      <c r="B6" s="8">
        <f>Calculations!L7</f>
        <v>0.10877740267509936</v>
      </c>
      <c r="C6" s="8">
        <f t="shared" si="0"/>
        <v>0.10172108029571386</v>
      </c>
      <c r="D6" s="22">
        <f t="shared" si="2"/>
        <v>0.32138885259617012</v>
      </c>
      <c r="E6" s="21">
        <f t="shared" si="3"/>
        <v>6.4277770519234014</v>
      </c>
      <c r="F6" s="3">
        <f t="shared" si="8"/>
        <v>1.3597933940464859</v>
      </c>
      <c r="G6" s="3">
        <f t="shared" si="9"/>
        <v>1.5417998052633743</v>
      </c>
      <c r="H6" s="3">
        <f t="shared" si="11"/>
        <v>1.8349193459706812</v>
      </c>
      <c r="I6" s="3">
        <f t="shared" ref="I6:I14" si="12">($T$5/I$17)/((T6-$T$5)/(V6-I$17))</f>
        <v>1.69126450664286</v>
      </c>
      <c r="J6" s="3"/>
      <c r="K6" s="3"/>
      <c r="L6" s="4"/>
      <c r="M6" s="4"/>
      <c r="N6" s="4"/>
      <c r="O6" s="4"/>
      <c r="P6" s="4"/>
      <c r="Q6" s="4"/>
      <c r="R6" s="4"/>
      <c r="S6" s="4"/>
      <c r="T6" s="17">
        <f>SUM(C$1:C6)</f>
        <v>0.78987009102175132</v>
      </c>
      <c r="U6" s="23">
        <f t="shared" si="10"/>
        <v>-4.5203877274058279E-2</v>
      </c>
      <c r="V6" s="12">
        <v>5</v>
      </c>
      <c r="W6" s="17">
        <f t="shared" ca="1" si="1"/>
        <v>0.17557139300959773</v>
      </c>
      <c r="X6" s="10">
        <f t="shared" ca="1" si="4"/>
        <v>0.8778569650479886</v>
      </c>
      <c r="Y6" s="28">
        <f ca="1">1/(2*SUM(X$2:X6)-1)</f>
        <v>0.16171008982817101</v>
      </c>
      <c r="Z6" s="10">
        <f t="shared" si="5"/>
        <v>0.2</v>
      </c>
      <c r="AA6" s="10">
        <f t="shared" ca="1" si="6"/>
        <v>-4.7862387714786257E-2</v>
      </c>
      <c r="AB6" s="30"/>
    </row>
    <row r="7" spans="1:28" x14ac:dyDescent="0.45">
      <c r="A7" s="7">
        <f t="shared" si="7"/>
        <v>7</v>
      </c>
      <c r="B7" s="8">
        <f>Calculations!L8</f>
        <v>0.10172108029571386</v>
      </c>
      <c r="C7" s="8">
        <f t="shared" si="0"/>
        <v>8.3612879791461897E-2</v>
      </c>
      <c r="D7" s="22">
        <f t="shared" si="2"/>
        <v>0.29655978858611381</v>
      </c>
      <c r="E7" s="21">
        <f t="shared" si="3"/>
        <v>8.8967936575834141</v>
      </c>
      <c r="F7" s="3">
        <f t="shared" si="8"/>
        <v>1.4885959621611322</v>
      </c>
      <c r="G7" s="3">
        <f t="shared" si="9"/>
        <v>1.6924310165740863</v>
      </c>
      <c r="H7" s="3">
        <f t="shared" si="11"/>
        <v>1.9699055575735556</v>
      </c>
      <c r="I7" s="3">
        <f t="shared" si="12"/>
        <v>1.8565108369840897</v>
      </c>
      <c r="J7" s="3">
        <f t="shared" ref="J7:J14" si="13">($T$6/J$17)/((T7-$T$6)/(V7-J$17))</f>
        <v>1.889350284290551</v>
      </c>
      <c r="K7" s="3"/>
      <c r="L7" s="4"/>
      <c r="M7" s="4"/>
      <c r="N7" s="4"/>
      <c r="O7" s="4"/>
      <c r="P7" s="4"/>
      <c r="Q7" s="4"/>
      <c r="R7" s="4"/>
      <c r="S7" s="4"/>
      <c r="T7" s="17">
        <f>SUM(C$1:C7)</f>
        <v>0.87348297081321324</v>
      </c>
      <c r="U7" s="23">
        <f t="shared" si="10"/>
        <v>-2.4829064010056301E-2</v>
      </c>
      <c r="V7" s="12">
        <v>6</v>
      </c>
      <c r="W7" s="17">
        <f t="shared" ca="1" si="1"/>
        <v>0.14431649502595353</v>
      </c>
      <c r="X7" s="10">
        <f t="shared" ca="1" si="4"/>
        <v>0.86589897015572115</v>
      </c>
      <c r="Y7" s="28">
        <f ca="1">1/(2*SUM(X$2:X7)-1)</f>
        <v>0.1263311517760532</v>
      </c>
      <c r="Z7" s="10">
        <f t="shared" si="5"/>
        <v>0.16666666666666666</v>
      </c>
      <c r="AA7" s="10">
        <f t="shared" ca="1" si="6"/>
        <v>-4.8402617868736147E-2</v>
      </c>
      <c r="AB7" s="30"/>
    </row>
    <row r="8" spans="1:28" x14ac:dyDescent="0.45">
      <c r="A8" s="7">
        <f t="shared" si="7"/>
        <v>8</v>
      </c>
      <c r="B8" s="8">
        <f>Calculations!L9</f>
        <v>1.9299388915003633E-2</v>
      </c>
      <c r="C8" s="8">
        <f t="shared" si="0"/>
        <v>4.9191273877184735E-2</v>
      </c>
      <c r="D8" s="22">
        <f t="shared" si="2"/>
        <v>0.31834142462123599</v>
      </c>
      <c r="E8" s="21">
        <f t="shared" si="3"/>
        <v>13.370339834091913</v>
      </c>
      <c r="F8" s="3">
        <f t="shared" si="8"/>
        <v>1.6646575504559333</v>
      </c>
      <c r="G8" s="3">
        <f t="shared" si="9"/>
        <v>1.9162976447367073</v>
      </c>
      <c r="H8" s="3">
        <f t="shared" si="11"/>
        <v>2.2501880118460424</v>
      </c>
      <c r="I8" s="3">
        <f t="shared" si="12"/>
        <v>2.2006662111376833</v>
      </c>
      <c r="J8" s="3">
        <f t="shared" si="13"/>
        <v>2.3790523690773071</v>
      </c>
      <c r="K8" s="3">
        <f>($T$7/K$17)/((T8-$T$7)/(V8-K$17))</f>
        <v>2.9594780468382407</v>
      </c>
      <c r="L8" s="4"/>
      <c r="M8" s="4"/>
      <c r="N8" s="4"/>
      <c r="O8" s="4"/>
      <c r="P8" s="4"/>
      <c r="Q8" s="4"/>
      <c r="R8" s="4"/>
      <c r="S8" s="4"/>
      <c r="T8" s="17">
        <f>SUM(C$1:C8)</f>
        <v>0.92267424469039794</v>
      </c>
      <c r="U8" s="23">
        <f t="shared" si="10"/>
        <v>2.1781636035122176E-2</v>
      </c>
      <c r="V8" s="12">
        <v>7</v>
      </c>
      <c r="W8" s="17">
        <f t="shared" ca="1" si="1"/>
        <v>8.4904529655274147E-2</v>
      </c>
      <c r="X8" s="10">
        <f t="shared" ca="1" si="4"/>
        <v>0.594331707586919</v>
      </c>
      <c r="Y8" s="28">
        <f ca="1">1/(2*SUM(X$2:X8)-1)</f>
        <v>0.10983739532773597</v>
      </c>
      <c r="Z8" s="10">
        <f t="shared" si="5"/>
        <v>0.14285714285714285</v>
      </c>
      <c r="AA8" s="10">
        <f t="shared" ca="1" si="6"/>
        <v>-3.8523038784308024E-2</v>
      </c>
      <c r="AB8" s="30"/>
    </row>
    <row r="9" spans="1:28" x14ac:dyDescent="0.45">
      <c r="A9" s="7">
        <f t="shared" si="7"/>
        <v>9</v>
      </c>
      <c r="B9" s="8">
        <f>Calculations!L10</f>
        <v>0</v>
      </c>
      <c r="C9" s="8">
        <f t="shared" si="0"/>
        <v>2.5127131319174396E-2</v>
      </c>
      <c r="D9" s="22">
        <f t="shared" si="2"/>
        <v>0.38404114442131598</v>
      </c>
      <c r="E9" s="21">
        <f t="shared" si="3"/>
        <v>21.506304087593698</v>
      </c>
      <c r="F9" s="3">
        <f t="shared" si="8"/>
        <v>1.8768090565390467</v>
      </c>
      <c r="G9" s="3">
        <f t="shared" si="9"/>
        <v>2.1940088793481971</v>
      </c>
      <c r="H9" s="3">
        <f t="shared" si="11"/>
        <v>2.6209047984960292</v>
      </c>
      <c r="I9" s="3">
        <f t="shared" si="12"/>
        <v>2.6502705260342729</v>
      </c>
      <c r="J9" s="3">
        <f t="shared" si="13"/>
        <v>3.0008117432185619</v>
      </c>
      <c r="K9" s="3">
        <f>($T$7/K$17)/((T9-$T$7)/(V9-K$17))</f>
        <v>3.9177507846378692</v>
      </c>
      <c r="L9" s="3">
        <f>($T$8/L$17)/((T9-$T$8)/(V9-L$17))</f>
        <v>5.24574829931972</v>
      </c>
      <c r="M9" s="4"/>
      <c r="N9" s="4"/>
      <c r="O9" s="4"/>
      <c r="P9" s="4"/>
      <c r="Q9" s="4"/>
      <c r="R9" s="4"/>
      <c r="S9" s="4"/>
      <c r="T9" s="17">
        <f>SUM(C$1:C9)</f>
        <v>0.94780137600957237</v>
      </c>
      <c r="U9" s="23">
        <f t="shared" si="10"/>
        <v>6.5699719800079992E-2</v>
      </c>
      <c r="V9" s="12">
        <v>8</v>
      </c>
      <c r="W9" s="17">
        <f t="shared" ca="1" si="1"/>
        <v>4.3369628352525745E-2</v>
      </c>
      <c r="X9" s="10">
        <f t="shared" ca="1" si="4"/>
        <v>0.34695702682020596</v>
      </c>
      <c r="Y9" s="28">
        <f ca="1">1/(2*SUM(X$2:X9)-1)</f>
        <v>0.10205871365917323</v>
      </c>
      <c r="Z9" s="10">
        <f t="shared" si="5"/>
        <v>0.125</v>
      </c>
      <c r="AA9" s="10">
        <f t="shared" ca="1" si="6"/>
        <v>-2.6218612960944885E-2</v>
      </c>
      <c r="AB9" s="30"/>
    </row>
    <row r="10" spans="1:28" x14ac:dyDescent="0.45">
      <c r="A10" s="7">
        <f t="shared" si="7"/>
        <v>10</v>
      </c>
      <c r="B10" s="8">
        <f>Calculations!L11</f>
        <v>1.404320328191103E-2</v>
      </c>
      <c r="C10" s="8">
        <f t="shared" si="0"/>
        <v>1.9299388915003633E-2</v>
      </c>
      <c r="D10" s="22">
        <f t="shared" si="2"/>
        <v>0.4297060743701227</v>
      </c>
      <c r="E10" s="21">
        <f t="shared" si="3"/>
        <v>30.938837354648836</v>
      </c>
      <c r="F10" s="3">
        <f t="shared" si="8"/>
        <v>2.0909331586941069</v>
      </c>
      <c r="G10" s="3">
        <f t="shared" si="9"/>
        <v>2.4725112631717843</v>
      </c>
      <c r="H10" s="3">
        <f t="shared" si="11"/>
        <v>2.9885377345493613</v>
      </c>
      <c r="I10" s="3">
        <f t="shared" si="12"/>
        <v>3.083638121864348</v>
      </c>
      <c r="J10" s="3">
        <f t="shared" si="13"/>
        <v>3.5653877452605567</v>
      </c>
      <c r="K10" s="3">
        <f>($T$7/K$17)/((T10-$T$7)/(V10-K$17))</f>
        <v>4.6651546274107059</v>
      </c>
      <c r="L10" s="3">
        <f>($T$8/L$17)/((T10-$T$8)/(V10-L$17))</f>
        <v>5.9338703859564736</v>
      </c>
      <c r="M10" s="3">
        <f>($T$9/M$17)/((T10-$T$9)/(V10-M$17))</f>
        <v>6.1388043177415001</v>
      </c>
      <c r="N10" s="4"/>
      <c r="O10" s="4"/>
      <c r="P10" s="4"/>
      <c r="Q10" s="4"/>
      <c r="R10" s="4"/>
      <c r="S10" s="4"/>
      <c r="T10" s="17">
        <f>SUM(C$1:C10)</f>
        <v>0.96710076492457597</v>
      </c>
      <c r="U10" s="23">
        <f t="shared" si="10"/>
        <v>4.5664929948806721E-2</v>
      </c>
      <c r="V10" s="12">
        <v>9</v>
      </c>
      <c r="W10" s="17">
        <f t="shared" ca="1" si="1"/>
        <v>3.3310898647465031E-2</v>
      </c>
      <c r="X10" s="10">
        <f t="shared" ca="1" si="4"/>
        <v>0.29979808782718531</v>
      </c>
      <c r="Y10" s="28">
        <f ca="1">1/(2*SUM(X$2:X10)-1)</f>
        <v>9.6173472780716182E-2</v>
      </c>
      <c r="Z10" s="10">
        <f t="shared" si="5"/>
        <v>0.1111111111111111</v>
      </c>
      <c r="AA10" s="10">
        <f t="shared" ca="1" si="6"/>
        <v>-1.680484312169429E-2</v>
      </c>
      <c r="AB10" s="30"/>
    </row>
    <row r="11" spans="1:28" x14ac:dyDescent="0.45">
      <c r="A11" s="7">
        <f t="shared" si="7"/>
        <v>11</v>
      </c>
      <c r="B11" s="8">
        <f>Calculations!L12</f>
        <v>4.9191273877184735E-2</v>
      </c>
      <c r="C11" s="8">
        <f t="shared" si="0"/>
        <v>1.404320328191103E-2</v>
      </c>
      <c r="D11" s="22">
        <f t="shared" si="2"/>
        <v>0.47794305103862061</v>
      </c>
      <c r="E11" s="21">
        <f t="shared" si="3"/>
        <v>43.014874593475852</v>
      </c>
      <c r="F11" s="3">
        <f t="shared" si="8"/>
        <v>2.3099895322345598</v>
      </c>
      <c r="G11" s="3">
        <f t="shared" si="9"/>
        <v>2.757401565388542</v>
      </c>
      <c r="H11" s="3">
        <f t="shared" si="11"/>
        <v>3.3647588025438186</v>
      </c>
      <c r="I11" s="3">
        <f t="shared" si="12"/>
        <v>3.5230077847258938</v>
      </c>
      <c r="J11" s="3">
        <f t="shared" si="13"/>
        <v>4.1295241286863282</v>
      </c>
      <c r="K11" s="3">
        <f>($T$7/K$17)/((T11-$T$7)/(V11-K$17))</f>
        <v>5.4088480939386461</v>
      </c>
      <c r="L11" s="3">
        <f>($T$8/L$17)/((T11-$T$8)/(V11-L$17))</f>
        <v>6.7630184542298579</v>
      </c>
      <c r="M11" s="3">
        <f>($T$9/M$17)/((T11-$T$9)/(V11-M$17))</f>
        <v>7.1065363665491974</v>
      </c>
      <c r="N11" s="3">
        <f>($T$10/N$17)/((T11-$T$10)/(V11-N$17))</f>
        <v>7.6517898651790039</v>
      </c>
      <c r="O11" s="4"/>
      <c r="P11" s="4"/>
      <c r="Q11" s="4"/>
      <c r="R11" s="4"/>
      <c r="S11" s="4"/>
      <c r="T11" s="17">
        <f>SUM(C$1:C11)</f>
        <v>0.98114396820648697</v>
      </c>
      <c r="U11" s="23">
        <f t="shared" si="10"/>
        <v>4.8236976668497911E-2</v>
      </c>
      <c r="V11" s="12">
        <v>10</v>
      </c>
      <c r="W11" s="17">
        <f t="shared" ca="1" si="1"/>
        <v>2.4238680471681588E-2</v>
      </c>
      <c r="X11" s="10">
        <f t="shared" ca="1" si="4"/>
        <v>0.2423868047168159</v>
      </c>
      <c r="Y11" s="28">
        <f ca="1">1/(2*SUM(X$2:X11)-1)</f>
        <v>9.1889373202356905E-2</v>
      </c>
      <c r="Z11" s="10">
        <f t="shared" si="5"/>
        <v>0.1</v>
      </c>
      <c r="AA11" s="10">
        <f t="shared" ca="1" si="6"/>
        <v>-9.0118075529367781E-3</v>
      </c>
      <c r="AB11" s="30"/>
    </row>
    <row r="12" spans="1:28" x14ac:dyDescent="0.45">
      <c r="A12" s="7" t="b">
        <f>IFERROR(IF((D17-D12)&gt;0,ROW(D12)),"")</f>
        <v>0</v>
      </c>
      <c r="B12" s="8">
        <f>Calculations!L13</f>
        <v>1.0811503781889662E-2</v>
      </c>
      <c r="C12" s="8">
        <f t="shared" si="0"/>
        <v>1.0811503781889662E-2</v>
      </c>
      <c r="D12" s="22">
        <f t="shared" si="2"/>
        <v>0.52274075447636359</v>
      </c>
      <c r="E12" s="21">
        <f t="shared" si="3"/>
        <v>57.5014829924</v>
      </c>
      <c r="F12" s="3">
        <f t="shared" si="8"/>
        <v>2.5315985882702257</v>
      </c>
      <c r="G12" s="3">
        <f t="shared" si="9"/>
        <v>3.0453855947124633</v>
      </c>
      <c r="H12" s="3">
        <f t="shared" si="11"/>
        <v>3.7446713016308681</v>
      </c>
      <c r="I12" s="3">
        <f t="shared" si="12"/>
        <v>3.9639076923076919</v>
      </c>
      <c r="J12" s="3">
        <f t="shared" si="13"/>
        <v>4.690315077183338</v>
      </c>
      <c r="K12" s="3">
        <f>($T$7/K$17)/((T12-$T$7)/(V12-K$17))</f>
        <v>6.1440627019553071</v>
      </c>
      <c r="L12" s="3">
        <f>($T$8/L$17)/((T12-$T$8)/(V12-L$17))</f>
        <v>7.6101773323053221</v>
      </c>
      <c r="M12" s="3">
        <f>($T$9/M$17)/((T12-$T$9)/(V12-M$17))</f>
        <v>8.0496612630050937</v>
      </c>
      <c r="N12" s="3">
        <f>($T$10/N$17)/((T12-$T$10)/(V12-N$17))</f>
        <v>8.6467034410296932</v>
      </c>
      <c r="O12" s="3">
        <f>($T$11/O$17)/((T12-$T$11)/(V12-O$17))</f>
        <v>9.0749999999999993</v>
      </c>
      <c r="P12" s="3"/>
      <c r="Q12" s="3"/>
      <c r="R12" s="3"/>
      <c r="S12" s="3"/>
      <c r="T12" s="17">
        <f>SUM(C$1:C12)</f>
        <v>0.99195547198837664</v>
      </c>
      <c r="U12" s="23">
        <f t="shared" si="10"/>
        <v>4.4797703437742975E-2</v>
      </c>
      <c r="V12" s="12">
        <v>11</v>
      </c>
      <c r="W12" s="17">
        <f t="shared" ca="1" si="1"/>
        <v>1.8660741451001724E-2</v>
      </c>
      <c r="X12" s="10">
        <f t="shared" ca="1" si="4"/>
        <v>0.20526815596101897</v>
      </c>
      <c r="Y12" s="28">
        <f ca="1">1/(2*SUM(X$2:X12)-1)</f>
        <v>8.8548958970293745E-2</v>
      </c>
      <c r="Z12" s="10">
        <f t="shared" si="5"/>
        <v>9.0909090909090912E-2</v>
      </c>
      <c r="AA12" s="10">
        <f t="shared" ca="1" si="6"/>
        <v>-2.5961451326768832E-3</v>
      </c>
      <c r="AB12" s="30"/>
    </row>
    <row r="13" spans="1:28" x14ac:dyDescent="0.45">
      <c r="A13" s="7" t="b">
        <f>IFERROR(IF((D18-D13)&gt;0,ROW(D13)),"")</f>
        <v>0</v>
      </c>
      <c r="B13" s="8">
        <f>Calculations!L14</f>
        <v>2.5127131319174396E-2</v>
      </c>
      <c r="C13" s="8">
        <f t="shared" si="0"/>
        <v>8.0445280116234353E-3</v>
      </c>
      <c r="D13" s="22">
        <f t="shared" si="2"/>
        <v>0.48950305183178028</v>
      </c>
      <c r="E13" s="21">
        <f t="shared" si="3"/>
        <v>64.614402841794998</v>
      </c>
      <c r="F13" s="3">
        <f t="shared" si="8"/>
        <v>2.7567421322306318</v>
      </c>
      <c r="G13" s="3">
        <f t="shared" si="9"/>
        <v>3.3383664270379576</v>
      </c>
      <c r="H13" s="3">
        <f t="shared" si="11"/>
        <v>4.1321861705505114</v>
      </c>
      <c r="I13" s="3">
        <f t="shared" si="12"/>
        <v>4.4133194018601953</v>
      </c>
      <c r="J13" s="3">
        <f t="shared" si="13"/>
        <v>5.2625451217652168</v>
      </c>
      <c r="K13" s="3">
        <f t="shared" ref="K13:K16" si="14">($T$7/K$17)/((T13-$T$7)/(V13-K$17))</f>
        <v>6.9040743086341649</v>
      </c>
      <c r="L13" s="3">
        <f t="shared" ref="L13:L16" si="15">($T$8/L$17)/((T13-$T$8)/(V13-L$17))</f>
        <v>8.523072672008853</v>
      </c>
      <c r="M13" s="3">
        <f t="shared" ref="M13:M16" si="16">($T$9/M$17)/((T13-$T$9)/(V13-M$17))</f>
        <v>9.0787965616046087</v>
      </c>
      <c r="N13" s="3">
        <f t="shared" ref="N13:N16" si="17">($T$10/N$17)/((T13-$T$10)/(V13-N$17))</f>
        <v>9.7986144936948936</v>
      </c>
      <c r="O13" s="3">
        <f>($T$11/O$17)/((T13-$T$11)/(V13-O$17))</f>
        <v>10.406685552407971</v>
      </c>
      <c r="P13" s="3">
        <f>($T$12/P$17)/((T13-$T$12)/(V13-P$17))</f>
        <v>11.209827357237815</v>
      </c>
      <c r="Q13" s="3"/>
      <c r="R13" s="3"/>
      <c r="S13" s="3"/>
      <c r="T13" s="17">
        <f>SUM(C$1:C13)</f>
        <v>1</v>
      </c>
      <c r="U13" s="23">
        <f t="shared" si="10"/>
        <v>-3.3237702644583311E-2</v>
      </c>
      <c r="V13" s="12">
        <v>12</v>
      </c>
      <c r="W13" s="17">
        <f t="shared" ref="W13:W16" ca="1" si="18">C13/SUM(INDIRECT("C$2:C$"&amp;$A$18))</f>
        <v>1.3884919281229544E-2</v>
      </c>
      <c r="X13" s="10">
        <f t="shared" ca="1" si="4"/>
        <v>0.16661903137475453</v>
      </c>
      <c r="Y13" s="28">
        <f ca="1">1/(2*SUM(X$2:X13)-1)</f>
        <v>8.6010957648348166E-2</v>
      </c>
      <c r="Z13" s="10">
        <f t="shared" si="5"/>
        <v>8.3333333333333329E-2</v>
      </c>
      <c r="AA13" s="10">
        <f t="shared" ca="1" si="6"/>
        <v>2.9210447072889134E-3</v>
      </c>
      <c r="AB13" s="30"/>
    </row>
    <row r="14" spans="1:28" x14ac:dyDescent="0.45">
      <c r="A14" s="7" t="b">
        <f>IFERROR(IF((D19-D14)&gt;0,ROW(D14)),"")</f>
        <v>0</v>
      </c>
      <c r="B14" s="8">
        <f>Calculations!L15</f>
        <v>8.0445280116234353E-3</v>
      </c>
      <c r="C14" s="8">
        <f t="shared" si="0"/>
        <v>2E-3</v>
      </c>
      <c r="D14" s="22">
        <f t="shared" si="2"/>
        <v>0.49601642746414909</v>
      </c>
      <c r="E14" s="21">
        <f t="shared" si="3"/>
        <v>77.378562684407257</v>
      </c>
      <c r="F14" s="3">
        <f t="shared" si="8"/>
        <v>2.999851746630994</v>
      </c>
      <c r="G14" s="3">
        <f t="shared" si="9"/>
        <v>3.6599957155825869</v>
      </c>
      <c r="H14" s="3">
        <f t="shared" si="11"/>
        <v>4.5695905204018867</v>
      </c>
      <c r="I14" s="3">
        <f t="shared" si="12"/>
        <v>4.933345208550648</v>
      </c>
      <c r="J14" s="3">
        <f t="shared" si="13"/>
        <v>5.9576329982038905</v>
      </c>
      <c r="K14" s="3">
        <f t="shared" si="14"/>
        <v>7.92940416065517</v>
      </c>
      <c r="L14" s="3">
        <f t="shared" si="15"/>
        <v>9.9698217208191444</v>
      </c>
      <c r="M14" s="3">
        <f t="shared" si="16"/>
        <v>10.929721391277498</v>
      </c>
      <c r="N14" s="3">
        <f t="shared" si="17"/>
        <v>12.316102667000303</v>
      </c>
      <c r="O14" s="3">
        <f t="shared" ref="O14:O16" si="19">($T$11/O$17)/((T14-$T$11)/(V14-O$17))</f>
        <v>14.113096555285139</v>
      </c>
      <c r="P14" s="3">
        <f>($T$12/P$17)/((T14-$T$12)/(V14-P$17))</f>
        <v>17.955601313751973</v>
      </c>
      <c r="Q14" s="3">
        <f>($T$13/Q$17)/((T14-$T$13)/(V14-Q$17))</f>
        <v>41.666666666666629</v>
      </c>
      <c r="R14" s="3"/>
      <c r="S14" s="3"/>
      <c r="T14" s="17">
        <f>SUM(C$1:C14)</f>
        <v>1.002</v>
      </c>
      <c r="U14" s="23">
        <f t="shared" si="10"/>
        <v>6.5133756323688119E-3</v>
      </c>
      <c r="V14" s="12">
        <v>13</v>
      </c>
      <c r="W14" s="17">
        <f t="shared" ca="1" si="18"/>
        <v>3.4520158948212754E-3</v>
      </c>
      <c r="X14" s="10">
        <f t="shared" ca="1" si="4"/>
        <v>4.487620663267658E-2</v>
      </c>
      <c r="Y14" s="28">
        <f ca="1">1/(2*SUM(X$2:X14)-1)</f>
        <v>8.5352066070687876E-2</v>
      </c>
      <c r="Z14" s="10">
        <f t="shared" si="5"/>
        <v>7.6923076923076927E-2</v>
      </c>
      <c r="AA14" s="10">
        <f t="shared" ca="1" si="6"/>
        <v>9.1314049099118604E-3</v>
      </c>
      <c r="AB14" s="30"/>
    </row>
    <row r="15" spans="1:28" x14ac:dyDescent="0.45">
      <c r="A15" s="7" t="b">
        <f t="shared" ref="A15:A16" si="20">IFERROR(IF((D20-D15)&gt;0,ROW(D15)),"")</f>
        <v>0</v>
      </c>
      <c r="B15" s="8">
        <f>Calculations!C16</f>
        <v>2E-3</v>
      </c>
      <c r="C15" s="8">
        <f t="shared" ref="C15:C16" si="21">LARGE($B$2:$B$17,ROW(A15)-1)</f>
        <v>1E-3</v>
      </c>
      <c r="D15" s="22">
        <f t="shared" si="2"/>
        <v>1.3614752802994494</v>
      </c>
      <c r="E15" s="21">
        <f t="shared" ref="E15:E16" si="22">SUM(F15:S15)</f>
        <v>247.78850101449976</v>
      </c>
      <c r="F15" s="3">
        <f t="shared" ref="F15:F16" si="23">(T$2/F$17)/((T15-T$2)/(V15-F$17))</f>
        <v>3.2457902926168849</v>
      </c>
      <c r="G15" s="3">
        <f t="shared" ref="G15:G16" si="24">(T$3/G$17)/((T15-T$3)/(V15-G$17))</f>
        <v>3.98609718905985</v>
      </c>
      <c r="H15" s="3">
        <f t="shared" ref="H15:H16" si="25">(T$4/H$17)/((T15-T$4)/(V15-H$17))</f>
        <v>5.0146841033942735</v>
      </c>
      <c r="I15" s="3">
        <f t="shared" ref="I15:I16" si="26">($T$5/I$17)/((T15-$T$5)/(V15-I$17))</f>
        <v>5.4640848700594029</v>
      </c>
      <c r="J15" s="3">
        <f t="shared" ref="J15:J16" si="27">($T$6/J$17)/((T15-$T$6)/(V15-J$17))</f>
        <v>6.6708899311933436</v>
      </c>
      <c r="K15" s="3">
        <f t="shared" si="14"/>
        <v>8.9922071900264182</v>
      </c>
      <c r="L15" s="3">
        <f t="shared" si="15"/>
        <v>11.486655072636504</v>
      </c>
      <c r="M15" s="3">
        <f t="shared" si="16"/>
        <v>12.878057107554968</v>
      </c>
      <c r="N15" s="3">
        <f t="shared" si="17"/>
        <v>14.966285538036106</v>
      </c>
      <c r="O15" s="3">
        <f t="shared" si="19"/>
        <v>17.956488670513369</v>
      </c>
      <c r="P15" s="3">
        <f t="shared" ref="P15:P16" si="28">($T$12/P$17)/((T15-$T$12)/(V15-P$17))</f>
        <v>24.494782416919527</v>
      </c>
      <c r="Q15" s="3">
        <f t="shared" ref="Q15:Q16" si="29">($T$13/Q$17)/((T15-$T$13)/(V15-Q$17))</f>
        <v>55.555555555557561</v>
      </c>
      <c r="R15" s="3">
        <f>($T$14/R$17)/((T15-$T$14)/(V15-R$17))</f>
        <v>77.076923076931564</v>
      </c>
      <c r="S15" s="3"/>
      <c r="T15" s="17">
        <f>SUM(C$1:C15)</f>
        <v>1.0029999999999999</v>
      </c>
      <c r="U15" s="23">
        <f t="shared" si="10"/>
        <v>0.86545885283530033</v>
      </c>
      <c r="V15" s="12">
        <v>14</v>
      </c>
      <c r="W15" s="17">
        <f t="shared" ca="1" si="18"/>
        <v>1.7260079474106377E-3</v>
      </c>
      <c r="X15" s="10">
        <f t="shared" ca="1" si="4"/>
        <v>2.4164111263748927E-2</v>
      </c>
      <c r="Y15" s="28">
        <f ca="1">1/(2*SUM(X$2:X15)-1)</f>
        <v>8.5001442461069623E-2</v>
      </c>
      <c r="Z15" s="10">
        <f t="shared" si="5"/>
        <v>7.1428571428571425E-2</v>
      </c>
      <c r="AA15" s="10">
        <f t="shared" ca="1" si="6"/>
        <v>1.4616938034998059E-2</v>
      </c>
      <c r="AB15" s="30"/>
    </row>
    <row r="16" spans="1:28" x14ac:dyDescent="0.45">
      <c r="A16" s="7" t="str">
        <f t="shared" si="20"/>
        <v/>
      </c>
      <c r="B16" s="8">
        <f>Calculations!C17</f>
        <v>1E-3</v>
      </c>
      <c r="C16" s="8">
        <f t="shared" si="21"/>
        <v>0</v>
      </c>
      <c r="D16" s="22" t="e">
        <f t="shared" si="2"/>
        <v>#DIV/0!</v>
      </c>
      <c r="E16" s="21" t="e">
        <f t="shared" si="22"/>
        <v>#DIV/0!</v>
      </c>
      <c r="F16" s="3">
        <f t="shared" si="23"/>
        <v>3.4954664689720296</v>
      </c>
      <c r="G16" s="3">
        <f t="shared" si="24"/>
        <v>4.3182719548148372</v>
      </c>
      <c r="H16" s="3">
        <f t="shared" si="25"/>
        <v>5.4705644764301171</v>
      </c>
      <c r="I16" s="3">
        <f t="shared" si="26"/>
        <v>6.010493357065342</v>
      </c>
      <c r="J16" s="3">
        <f t="shared" si="27"/>
        <v>7.4120999235481602</v>
      </c>
      <c r="K16" s="3">
        <f t="shared" si="14"/>
        <v>10.116233088779719</v>
      </c>
      <c r="L16" s="3">
        <f t="shared" si="15"/>
        <v>13.127605797298862</v>
      </c>
      <c r="M16" s="3">
        <f t="shared" si="16"/>
        <v>15.024399958814129</v>
      </c>
      <c r="N16" s="3">
        <f t="shared" si="17"/>
        <v>17.959542645643328</v>
      </c>
      <c r="O16" s="3">
        <f t="shared" si="19"/>
        <v>22.445610838141715</v>
      </c>
      <c r="P16" s="3">
        <f t="shared" si="28"/>
        <v>32.659709889226036</v>
      </c>
      <c r="Q16" s="3">
        <f t="shared" si="29"/>
        <v>83.333333333336341</v>
      </c>
      <c r="R16" s="3">
        <f>($T$14/R$17)/((T16-$T$14)/(V16-R$17))</f>
        <v>154.15384615386313</v>
      </c>
      <c r="S16" s="3" t="e">
        <f>($T$15/S$17)/((T16-$T$15)/(V16-S$17))</f>
        <v>#DIV/0!</v>
      </c>
      <c r="T16" s="17">
        <f>SUM(C$1:C16)</f>
        <v>1.0029999999999999</v>
      </c>
      <c r="U16" s="23" t="e">
        <f t="shared" si="10"/>
        <v>#DIV/0!</v>
      </c>
      <c r="V16" s="12">
        <v>15</v>
      </c>
      <c r="W16" s="17">
        <f t="shared" ca="1" si="18"/>
        <v>0</v>
      </c>
      <c r="X16" s="10">
        <f t="shared" ca="1" si="4"/>
        <v>0</v>
      </c>
      <c r="Y16" s="28">
        <f ca="1">1/(2*SUM(X$2:X16)-1)</f>
        <v>8.5001442461069623E-2</v>
      </c>
      <c r="Z16" s="10">
        <f t="shared" si="5"/>
        <v>6.6666666666666666E-2</v>
      </c>
      <c r="AA16" s="10">
        <f t="shared" ca="1" si="6"/>
        <v>1.9644402636860313E-2</v>
      </c>
      <c r="AB16" s="30"/>
    </row>
    <row r="17" spans="1:27" x14ac:dyDescent="0.45">
      <c r="A17" s="7"/>
      <c r="B17" s="7"/>
      <c r="C17" s="25"/>
      <c r="D17" s="7"/>
      <c r="E17" s="7"/>
      <c r="F17" s="11">
        <v>1</v>
      </c>
      <c r="G17" s="11">
        <v>2</v>
      </c>
      <c r="H17" s="11">
        <v>3</v>
      </c>
      <c r="I17" s="11">
        <v>4</v>
      </c>
      <c r="J17" s="11">
        <v>5</v>
      </c>
      <c r="K17" s="11">
        <v>6</v>
      </c>
      <c r="L17" s="11">
        <v>7</v>
      </c>
      <c r="M17" s="11">
        <v>8</v>
      </c>
      <c r="N17" s="11">
        <v>9</v>
      </c>
      <c r="O17" s="11">
        <v>10</v>
      </c>
      <c r="P17" s="11">
        <v>11</v>
      </c>
      <c r="Q17" s="11">
        <v>12</v>
      </c>
      <c r="R17" s="11">
        <v>13</v>
      </c>
      <c r="S17" s="11">
        <v>14</v>
      </c>
      <c r="T17" s="7"/>
      <c r="U17" s="26"/>
      <c r="V17" s="7"/>
      <c r="W17" s="27"/>
      <c r="X17" s="15"/>
      <c r="Y17" s="15"/>
      <c r="Z17" s="15"/>
      <c r="AA17" s="15"/>
    </row>
    <row r="18" spans="1:27" x14ac:dyDescent="0.45">
      <c r="A18" s="29">
        <f>MIN(A2:A16)</f>
        <v>4</v>
      </c>
      <c r="B18" s="31"/>
      <c r="C18" s="6">
        <f ca="1">SUM(INDIRECT("c2:c"&amp;A18))</f>
        <v>0.57937160805093801</v>
      </c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</row>
  </sheetData>
  <sheetProtection algorithmName="SHA-512" hashValue="3PWfQ1+YLrV86XNK5tSyUbZVQR4howjOmY89FPkA31kDKhPrGRsHkPKMsVd789TSomP6zJ1CX/SPUW/AyeE2xg==" saltValue="Ho6nkiWhtTCxsdsMITuk1Q==" spinCount="100000" sheet="1" formatCells="0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8"/>
  <sheetViews>
    <sheetView workbookViewId="0">
      <selection activeCell="A19" sqref="A19"/>
    </sheetView>
  </sheetViews>
  <sheetFormatPr defaultColWidth="8.796875" defaultRowHeight="14.25" x14ac:dyDescent="0.45"/>
  <cols>
    <col min="1" max="1" width="6.1328125" bestFit="1" customWidth="1"/>
    <col min="2" max="2" width="11.1328125" customWidth="1"/>
    <col min="3" max="3" width="11" bestFit="1" customWidth="1"/>
    <col min="6" max="7" width="4.796875" bestFit="1" customWidth="1"/>
    <col min="8" max="10" width="4.33203125" bestFit="1" customWidth="1"/>
    <col min="11" max="11" width="5.1328125" customWidth="1"/>
    <col min="12" max="14" width="5.33203125" bestFit="1" customWidth="1"/>
    <col min="15" max="15" width="6.6640625" bestFit="1" customWidth="1"/>
    <col min="16" max="16" width="5.33203125" customWidth="1"/>
    <col min="17" max="19" width="5.46484375" customWidth="1"/>
    <col min="23" max="23" width="9.6640625" bestFit="1" customWidth="1"/>
    <col min="24" max="24" width="11.796875" bestFit="1" customWidth="1"/>
    <col min="28" max="28" width="10.46484375" customWidth="1"/>
  </cols>
  <sheetData>
    <row r="1" spans="1:28" x14ac:dyDescent="0.45">
      <c r="A1" s="7" t="s">
        <v>23</v>
      </c>
      <c r="B1" s="10" t="s">
        <v>13</v>
      </c>
      <c r="C1" s="24" t="s">
        <v>24</v>
      </c>
      <c r="D1" s="11" t="s">
        <v>0</v>
      </c>
      <c r="E1" s="7" t="s">
        <v>1</v>
      </c>
      <c r="F1" s="9" t="s">
        <v>2</v>
      </c>
      <c r="G1" s="9" t="s">
        <v>3</v>
      </c>
      <c r="H1" s="9" t="s">
        <v>4</v>
      </c>
      <c r="I1" s="9" t="s">
        <v>5</v>
      </c>
      <c r="J1" s="9" t="s">
        <v>6</v>
      </c>
      <c r="K1" s="9" t="s">
        <v>7</v>
      </c>
      <c r="L1" s="9" t="s">
        <v>8</v>
      </c>
      <c r="M1" s="9" t="s">
        <v>9</v>
      </c>
      <c r="N1" s="9" t="s">
        <v>10</v>
      </c>
      <c r="O1" s="9" t="s">
        <v>11</v>
      </c>
      <c r="P1" s="9" t="s">
        <v>35</v>
      </c>
      <c r="Q1" s="9" t="s">
        <v>36</v>
      </c>
      <c r="R1" s="9" t="s">
        <v>40</v>
      </c>
      <c r="S1" s="9" t="s">
        <v>41</v>
      </c>
      <c r="T1" s="12" t="s">
        <v>14</v>
      </c>
      <c r="U1" s="10"/>
      <c r="V1" s="13" t="s">
        <v>15</v>
      </c>
      <c r="W1" s="14" t="s">
        <v>16</v>
      </c>
      <c r="X1" s="15" t="s">
        <v>17</v>
      </c>
      <c r="Y1" s="15" t="s">
        <v>18</v>
      </c>
      <c r="Z1" s="15" t="s">
        <v>19</v>
      </c>
      <c r="AA1" s="15" t="s">
        <v>20</v>
      </c>
    </row>
    <row r="2" spans="1:28" x14ac:dyDescent="0.45">
      <c r="A2" s="7"/>
      <c r="B2" s="8">
        <f>Calculations!M3</f>
        <v>0.19653199358035028</v>
      </c>
      <c r="C2" s="8">
        <f t="shared" ref="C2:C14" si="0">LARGE($B$2:$B$17,ROW(A2)-1)</f>
        <v>0.20276324052752773</v>
      </c>
      <c r="D2" s="16" t="s">
        <v>12</v>
      </c>
      <c r="E2" s="11"/>
      <c r="F2" s="1"/>
      <c r="G2" s="2"/>
      <c r="H2" s="2"/>
      <c r="I2" s="1"/>
      <c r="J2" s="1"/>
      <c r="K2" s="1"/>
      <c r="L2" s="2"/>
      <c r="M2" s="2"/>
      <c r="N2" s="2"/>
      <c r="O2" s="2"/>
      <c r="P2" s="2"/>
      <c r="Q2" s="2"/>
      <c r="R2" s="2"/>
      <c r="S2" s="2"/>
      <c r="T2" s="17">
        <f>SUM(C$1:C2)</f>
        <v>0.20276324052752773</v>
      </c>
      <c r="U2" s="10"/>
      <c r="V2" s="12">
        <v>1</v>
      </c>
      <c r="W2" s="17">
        <f t="shared" ref="W2:W12" ca="1" si="1">C2/SUM(INDIRECT("C$2:C$"&amp;$A$18))</f>
        <v>0.2295931670393401</v>
      </c>
      <c r="X2" s="18">
        <f ca="1">V2*W2</f>
        <v>0.2295931670393401</v>
      </c>
      <c r="Y2" s="19">
        <f ca="1">1/(2*SUM(X$2:X2)-1)</f>
        <v>-1.8490657004689759</v>
      </c>
      <c r="Z2" s="19">
        <f>1/V2</f>
        <v>1</v>
      </c>
      <c r="AA2" s="19" t="e">
        <f ca="1">(Y2-Z2)/(1-Z2)</f>
        <v>#DIV/0!</v>
      </c>
      <c r="AB2" s="30"/>
    </row>
    <row r="3" spans="1:28" x14ac:dyDescent="0.45">
      <c r="A3" s="7" t="b">
        <f>IFERROR(IF((D4-D3)&gt;0,ROW(D3)),"")</f>
        <v>0</v>
      </c>
      <c r="B3" s="8">
        <f>Calculations!M4</f>
        <v>0.20276324052752773</v>
      </c>
      <c r="C3" s="8">
        <f t="shared" si="0"/>
        <v>0.19653199358035028</v>
      </c>
      <c r="D3" s="20">
        <f t="shared" ref="D3:D16" si="2">E3*(1/(V3*(V3-1)))</f>
        <v>0.51585300905379006</v>
      </c>
      <c r="E3" s="21">
        <f t="shared" ref="E3:E14" si="3">SUM(F3:O3)</f>
        <v>1.0317060181075801</v>
      </c>
      <c r="F3" s="3">
        <f>(C$2/F$17)/((SUM(C$2:C3)-C$2)/(V3-F$17))</f>
        <v>1.0317060181075801</v>
      </c>
      <c r="G3" s="4"/>
      <c r="H3" s="4"/>
      <c r="I3" s="3"/>
      <c r="J3" s="3"/>
      <c r="K3" s="3"/>
      <c r="L3" s="4"/>
      <c r="M3" s="4"/>
      <c r="N3" s="4"/>
      <c r="O3" s="4"/>
      <c r="P3" s="4"/>
      <c r="Q3" s="4"/>
      <c r="R3" s="4"/>
      <c r="S3" s="4"/>
      <c r="T3" s="17">
        <f>SUM(C$1:C3)</f>
        <v>0.39929523410787804</v>
      </c>
      <c r="U3" s="10"/>
      <c r="V3" s="12">
        <v>2</v>
      </c>
      <c r="W3" s="17">
        <f t="shared" ca="1" si="1"/>
        <v>0.22253739244486936</v>
      </c>
      <c r="X3" s="10">
        <f t="shared" ref="X3:X16" ca="1" si="4">V3*W3</f>
        <v>0.44507478488973873</v>
      </c>
      <c r="Y3" s="28">
        <f ca="1">1/(2*SUM(X$2:X3)-1)</f>
        <v>2.8625743559586545</v>
      </c>
      <c r="Z3" s="10">
        <f t="shared" ref="Z3:Z16" si="5">1/V3</f>
        <v>0.5</v>
      </c>
      <c r="AA3" s="10">
        <f t="shared" ref="AA3:AA16" ca="1" si="6">(Y3-Z3)/(1-Z3)</f>
        <v>4.725148711917309</v>
      </c>
      <c r="AB3" s="30"/>
    </row>
    <row r="4" spans="1:28" x14ac:dyDescent="0.45">
      <c r="A4" s="7" t="b">
        <f t="shared" ref="A4:A11" si="7">IFERROR(IF((D5-D4)&gt;0,ROW(D4)),"")</f>
        <v>0</v>
      </c>
      <c r="B4" s="8">
        <f>Calculations!M5</f>
        <v>9.558300188402763E-2</v>
      </c>
      <c r="C4" s="8">
        <f t="shared" si="0"/>
        <v>0.16223571279045426</v>
      </c>
      <c r="D4" s="22">
        <f t="shared" si="2"/>
        <v>0.39348896097083363</v>
      </c>
      <c r="E4" s="21">
        <f t="shared" si="3"/>
        <v>2.3609337658250018</v>
      </c>
      <c r="F4" s="3">
        <f t="shared" ref="F4:F14" si="8">(T$2/F$17)/((T4-T$2)/(V4-F$17))</f>
        <v>1.1303316152873675</v>
      </c>
      <c r="G4" s="3">
        <f t="shared" ref="G4:G14" si="9">(T$3/G$17)/((T4-T$3)/(V4-G$17))</f>
        <v>1.2306021505376346</v>
      </c>
      <c r="H4" s="4"/>
      <c r="I4" s="3"/>
      <c r="J4" s="3"/>
      <c r="K4" s="3"/>
      <c r="L4" s="4"/>
      <c r="M4" s="4"/>
      <c r="N4" s="4"/>
      <c r="O4" s="4"/>
      <c r="P4" s="4"/>
      <c r="Q4" s="4"/>
      <c r="R4" s="4"/>
      <c r="S4" s="4"/>
      <c r="T4" s="17">
        <f>SUM(C$1:C4)</f>
        <v>0.56153094689833227</v>
      </c>
      <c r="U4" s="23">
        <f t="shared" ref="U4:U16" si="10">D4-D3</f>
        <v>-0.12236404808295642</v>
      </c>
      <c r="V4" s="12">
        <v>3</v>
      </c>
      <c r="W4" s="17">
        <f t="shared" ca="1" si="1"/>
        <v>0.18370297796354387</v>
      </c>
      <c r="X4" s="10">
        <f t="shared" ca="1" si="4"/>
        <v>0.55110893389063165</v>
      </c>
      <c r="Y4" s="28">
        <f ca="1">1/(2*SUM(X$2:X4)-1)</f>
        <v>0.68891695198488934</v>
      </c>
      <c r="Z4" s="10">
        <f t="shared" si="5"/>
        <v>0.33333333333333331</v>
      </c>
      <c r="AA4" s="10">
        <f t="shared" ca="1" si="6"/>
        <v>0.53337542797733395</v>
      </c>
      <c r="AB4" s="30"/>
    </row>
    <row r="5" spans="1:28" x14ac:dyDescent="0.45">
      <c r="A5" s="7" t="b">
        <f t="shared" si="7"/>
        <v>0</v>
      </c>
      <c r="B5" s="8">
        <f>Calculations!M6</f>
        <v>0.16223571279045426</v>
      </c>
      <c r="C5" s="8">
        <f t="shared" si="0"/>
        <v>0.13403809922545531</v>
      </c>
      <c r="D5" s="22">
        <f t="shared" si="2"/>
        <v>0.33154244983156</v>
      </c>
      <c r="E5" s="21">
        <f t="shared" si="3"/>
        <v>3.9785093979787201</v>
      </c>
      <c r="F5" s="3">
        <f t="shared" si="8"/>
        <v>1.2343396012686905</v>
      </c>
      <c r="G5" s="3">
        <f t="shared" si="9"/>
        <v>1.3477236863798019</v>
      </c>
      <c r="H5" s="3">
        <f t="shared" ref="H5:H14" si="11">(T$4/H$17)/((T5-T$4)/(V5-H$17))</f>
        <v>1.3964461103302275</v>
      </c>
      <c r="I5" s="3"/>
      <c r="J5" s="3"/>
      <c r="K5" s="3"/>
      <c r="L5" s="4"/>
      <c r="M5" s="4"/>
      <c r="N5" s="4"/>
      <c r="O5" s="4"/>
      <c r="P5" s="4"/>
      <c r="Q5" s="4"/>
      <c r="R5" s="4"/>
      <c r="S5" s="4"/>
      <c r="T5" s="17">
        <f>SUM(C$1:C5)</f>
        <v>0.69556904612378756</v>
      </c>
      <c r="U5" s="23">
        <f t="shared" si="10"/>
        <v>-6.194651113927363E-2</v>
      </c>
      <c r="V5" s="12">
        <v>4</v>
      </c>
      <c r="W5" s="17">
        <f t="shared" ca="1" si="1"/>
        <v>0.15177421521297696</v>
      </c>
      <c r="X5" s="10">
        <f t="shared" ca="1" si="4"/>
        <v>0.60709686085190784</v>
      </c>
      <c r="Y5" s="28">
        <f ca="1">1/(2*SUM(X$2:X5)-1)</f>
        <v>0.37512930331816763</v>
      </c>
      <c r="Z5" s="10">
        <f t="shared" si="5"/>
        <v>0.25</v>
      </c>
      <c r="AA5" s="24">
        <f t="shared" ca="1" si="6"/>
        <v>0.16683907109089016</v>
      </c>
      <c r="AB5" s="30"/>
    </row>
    <row r="6" spans="1:28" x14ac:dyDescent="0.45">
      <c r="A6" s="7" t="b">
        <f t="shared" si="7"/>
        <v>0</v>
      </c>
      <c r="B6" s="8">
        <f>Calculations!M7</f>
        <v>0.13403809922545531</v>
      </c>
      <c r="C6" s="8">
        <f t="shared" si="0"/>
        <v>9.558300188402763E-2</v>
      </c>
      <c r="D6" s="22">
        <f t="shared" si="2"/>
        <v>0.31782479597503099</v>
      </c>
      <c r="E6" s="21">
        <f t="shared" si="3"/>
        <v>6.3564959195006194</v>
      </c>
      <c r="F6" s="3">
        <f t="shared" si="8"/>
        <v>1.3784303028865539</v>
      </c>
      <c r="G6" s="3">
        <f t="shared" si="9"/>
        <v>1.5284737432555162</v>
      </c>
      <c r="H6" s="3">
        <f t="shared" si="11"/>
        <v>1.6303116864699512</v>
      </c>
      <c r="I6" s="3">
        <f t="shared" ref="I6:I14" si="12">($T$5/I$17)/((T6-$T$5)/(V6-I$17))</f>
        <v>1.8192801868885979</v>
      </c>
      <c r="J6" s="3"/>
      <c r="K6" s="3"/>
      <c r="L6" s="4"/>
      <c r="M6" s="4"/>
      <c r="N6" s="4"/>
      <c r="O6" s="4"/>
      <c r="P6" s="4"/>
      <c r="Q6" s="4"/>
      <c r="R6" s="4"/>
      <c r="S6" s="4"/>
      <c r="T6" s="17">
        <f>SUM(C$1:C6)</f>
        <v>0.79115204800781513</v>
      </c>
      <c r="U6" s="23">
        <f t="shared" si="10"/>
        <v>-1.3717653856529011E-2</v>
      </c>
      <c r="V6" s="12">
        <v>5</v>
      </c>
      <c r="W6" s="17">
        <f t="shared" ca="1" si="1"/>
        <v>0.1082306835331021</v>
      </c>
      <c r="X6" s="10">
        <f t="shared" ca="1" si="4"/>
        <v>0.54115341766551051</v>
      </c>
      <c r="Y6" s="28">
        <f ca="1">1/(2*SUM(X$2:X6)-1)</f>
        <v>0.26680509734065538</v>
      </c>
      <c r="Z6" s="10">
        <f t="shared" si="5"/>
        <v>0.2</v>
      </c>
      <c r="AA6" s="10">
        <f t="shared" ca="1" si="6"/>
        <v>8.3506371675819216E-2</v>
      </c>
      <c r="AB6" s="30"/>
    </row>
    <row r="7" spans="1:28" x14ac:dyDescent="0.45">
      <c r="A7" s="7">
        <f t="shared" si="7"/>
        <v>7</v>
      </c>
      <c r="B7" s="8">
        <f>Calculations!M8</f>
        <v>9.1989393622217572E-2</v>
      </c>
      <c r="C7" s="8">
        <f t="shared" si="0"/>
        <v>9.1989393622217572E-2</v>
      </c>
      <c r="D7" s="22">
        <f t="shared" si="2"/>
        <v>0.28202693682988872</v>
      </c>
      <c r="E7" s="21">
        <f t="shared" si="3"/>
        <v>8.4608081048966621</v>
      </c>
      <c r="F7" s="3">
        <f t="shared" si="8"/>
        <v>1.4900774319265679</v>
      </c>
      <c r="G7" s="3">
        <f t="shared" si="9"/>
        <v>1.6505047591577737</v>
      </c>
      <c r="H7" s="3">
        <f t="shared" si="11"/>
        <v>1.7459969624647433</v>
      </c>
      <c r="I7" s="3">
        <f t="shared" si="12"/>
        <v>1.8541348908150741</v>
      </c>
      <c r="J7" s="3">
        <f t="shared" ref="J7:J14" si="13">($T$6/J$17)/((T7-$T$6)/(V7-J$17))</f>
        <v>1.7200940605325037</v>
      </c>
      <c r="K7" s="3"/>
      <c r="L7" s="4"/>
      <c r="M7" s="4"/>
      <c r="N7" s="4"/>
      <c r="O7" s="4"/>
      <c r="P7" s="4"/>
      <c r="Q7" s="4"/>
      <c r="R7" s="4"/>
      <c r="S7" s="4"/>
      <c r="T7" s="17">
        <f>SUM(C$1:C7)</f>
        <v>0.88314144163003272</v>
      </c>
      <c r="U7" s="23">
        <f t="shared" si="10"/>
        <v>-3.5797859145142275E-2</v>
      </c>
      <c r="V7" s="12">
        <v>6</v>
      </c>
      <c r="W7" s="17">
        <f t="shared" ca="1" si="1"/>
        <v>0.10416156380616769</v>
      </c>
      <c r="X7" s="10">
        <f t="shared" ca="1" si="4"/>
        <v>0.62496938283700609</v>
      </c>
      <c r="Y7" s="28">
        <f ca="1">1/(2*SUM(X$2:X7)-1)</f>
        <v>0.20008030846036981</v>
      </c>
      <c r="Z7" s="10">
        <f t="shared" si="5"/>
        <v>0.16666666666666666</v>
      </c>
      <c r="AA7" s="10">
        <f t="shared" ca="1" si="6"/>
        <v>4.0096370152443779E-2</v>
      </c>
      <c r="AB7" s="30"/>
    </row>
    <row r="8" spans="1:28" x14ac:dyDescent="0.45">
      <c r="A8" s="7">
        <f t="shared" si="7"/>
        <v>8</v>
      </c>
      <c r="B8" s="8">
        <f>Calculations!M9</f>
        <v>1.5365292024283023E-2</v>
      </c>
      <c r="C8" s="8">
        <f t="shared" si="0"/>
        <v>4.9138231805177589E-2</v>
      </c>
      <c r="D8" s="22">
        <f t="shared" si="2"/>
        <v>0.30956395538554415</v>
      </c>
      <c r="E8" s="21">
        <f t="shared" si="3"/>
        <v>13.001686126192855</v>
      </c>
      <c r="F8" s="3">
        <f t="shared" si="8"/>
        <v>1.6676518694941032</v>
      </c>
      <c r="G8" s="3">
        <f t="shared" si="9"/>
        <v>1.8729216307507006</v>
      </c>
      <c r="H8" s="3">
        <f t="shared" si="11"/>
        <v>2.0194484177771086</v>
      </c>
      <c r="I8" s="3">
        <f t="shared" si="12"/>
        <v>2.2038587389087048</v>
      </c>
      <c r="J8" s="3">
        <f t="shared" si="13"/>
        <v>2.242373300370827</v>
      </c>
      <c r="K8" s="3">
        <f>($T$7/K$17)/((T8-$T$7)/(V8-K$17))</f>
        <v>2.9954321688914112</v>
      </c>
      <c r="L8" s="4"/>
      <c r="M8" s="4"/>
      <c r="N8" s="4"/>
      <c r="O8" s="4"/>
      <c r="P8" s="4"/>
      <c r="Q8" s="4"/>
      <c r="R8" s="4"/>
      <c r="S8" s="4"/>
      <c r="T8" s="17">
        <f>SUM(C$1:C8)</f>
        <v>0.93227967343521034</v>
      </c>
      <c r="U8" s="23">
        <f t="shared" si="10"/>
        <v>2.7537018555655435E-2</v>
      </c>
      <c r="V8" s="12">
        <v>7</v>
      </c>
      <c r="W8" s="17">
        <f t="shared" ca="1" si="1"/>
        <v>5.5640274013732297E-2</v>
      </c>
      <c r="X8" s="10">
        <f t="shared" ca="1" si="4"/>
        <v>0.38948191809612609</v>
      </c>
      <c r="Y8" s="28">
        <f ca="1">1/(2*SUM(X$2:X8)-1)</f>
        <v>0.17310151555975592</v>
      </c>
      <c r="Z8" s="10">
        <f t="shared" si="5"/>
        <v>0.14285714285714285</v>
      </c>
      <c r="AA8" s="10">
        <f t="shared" ca="1" si="6"/>
        <v>3.5285101486381913E-2</v>
      </c>
      <c r="AB8" s="30"/>
    </row>
    <row r="9" spans="1:28" x14ac:dyDescent="0.45">
      <c r="A9" s="7">
        <f t="shared" si="7"/>
        <v>9</v>
      </c>
      <c r="B9" s="8">
        <f>Calculations!M10</f>
        <v>0</v>
      </c>
      <c r="C9" s="8">
        <f t="shared" si="0"/>
        <v>1.5532761147163492E-2</v>
      </c>
      <c r="D9" s="22">
        <f t="shared" si="2"/>
        <v>0.45402827899914677</v>
      </c>
      <c r="E9" s="21">
        <f t="shared" si="3"/>
        <v>25.425583623952221</v>
      </c>
      <c r="F9" s="3">
        <f t="shared" si="8"/>
        <v>1.90503217105448</v>
      </c>
      <c r="G9" s="3">
        <f t="shared" si="9"/>
        <v>2.183861693466314</v>
      </c>
      <c r="H9" s="3">
        <f t="shared" si="11"/>
        <v>2.4228054963450028</v>
      </c>
      <c r="I9" s="3">
        <f t="shared" si="12"/>
        <v>2.7575313286674592</v>
      </c>
      <c r="J9" s="3">
        <f t="shared" si="13"/>
        <v>3.0300654759253467</v>
      </c>
      <c r="K9" s="3">
        <f>($T$7/K$17)/((T9-$T$7)/(V9-K$17))</f>
        <v>4.5519709394331711</v>
      </c>
      <c r="L9" s="3">
        <f>($T$8/L$17)/((T9-$T$8)/(V9-L$17))</f>
        <v>8.574316519060444</v>
      </c>
      <c r="M9" s="4"/>
      <c r="N9" s="4"/>
      <c r="O9" s="4"/>
      <c r="P9" s="4"/>
      <c r="Q9" s="4"/>
      <c r="R9" s="4"/>
      <c r="S9" s="4"/>
      <c r="T9" s="17">
        <f>SUM(C$1:C9)</f>
        <v>0.94781243458237385</v>
      </c>
      <c r="U9" s="23">
        <f t="shared" si="10"/>
        <v>0.14446432361360262</v>
      </c>
      <c r="V9" s="12">
        <v>8</v>
      </c>
      <c r="W9" s="17">
        <f t="shared" ca="1" si="1"/>
        <v>1.7588078664380589E-2</v>
      </c>
      <c r="X9" s="10">
        <f t="shared" ca="1" si="4"/>
        <v>0.14070462931504471</v>
      </c>
      <c r="Y9" s="28">
        <f ca="1">1/(2*SUM(X$2:X9)-1)</f>
        <v>0.16506100304526156</v>
      </c>
      <c r="Z9" s="10">
        <f t="shared" si="5"/>
        <v>0.125</v>
      </c>
      <c r="AA9" s="10">
        <f t="shared" ca="1" si="6"/>
        <v>4.5784003480298922E-2</v>
      </c>
      <c r="AB9" s="30"/>
    </row>
    <row r="10" spans="1:28" x14ac:dyDescent="0.45">
      <c r="A10" s="7">
        <f t="shared" si="7"/>
        <v>10</v>
      </c>
      <c r="B10" s="8">
        <f>Calculations!M11</f>
        <v>1.3969716000279115E-2</v>
      </c>
      <c r="C10" s="8">
        <f t="shared" si="0"/>
        <v>1.5365292024283023E-2</v>
      </c>
      <c r="D10" s="22">
        <f t="shared" si="2"/>
        <v>0.50256325687027192</v>
      </c>
      <c r="E10" s="21">
        <f t="shared" si="3"/>
        <v>36.184554494659579</v>
      </c>
      <c r="F10" s="3">
        <f t="shared" si="8"/>
        <v>2.133186510667584</v>
      </c>
      <c r="G10" s="3">
        <f t="shared" si="9"/>
        <v>2.4784123252072763</v>
      </c>
      <c r="H10" s="3">
        <f t="shared" si="11"/>
        <v>2.7961431549687279</v>
      </c>
      <c r="I10" s="3">
        <f t="shared" si="12"/>
        <v>3.2490026335688764</v>
      </c>
      <c r="J10" s="3">
        <f t="shared" si="13"/>
        <v>3.6792276802011905</v>
      </c>
      <c r="K10" s="3">
        <f>($T$7/K$17)/((T10-$T$7)/(V10-K$17))</f>
        <v>5.5171316477768029</v>
      </c>
      <c r="L10" s="3">
        <f>($T$8/L$17)/((T10-$T$8)/(V10-L$17))</f>
        <v>8.620789779326353</v>
      </c>
      <c r="M10" s="3">
        <f>($T$9/M$17)/((T10-$T$9)/(V10-M$17))</f>
        <v>7.7106607629427657</v>
      </c>
      <c r="N10" s="4"/>
      <c r="O10" s="4"/>
      <c r="P10" s="4"/>
      <c r="Q10" s="4"/>
      <c r="R10" s="4"/>
      <c r="S10" s="4"/>
      <c r="T10" s="17">
        <f>SUM(C$1:C10)</f>
        <v>0.9631777266066569</v>
      </c>
      <c r="U10" s="23">
        <f t="shared" si="10"/>
        <v>4.8534977871125151E-2</v>
      </c>
      <c r="V10" s="12">
        <v>9</v>
      </c>
      <c r="W10" s="17">
        <f t="shared" ca="1" si="1"/>
        <v>1.7398449783902089E-2</v>
      </c>
      <c r="X10" s="10">
        <f t="shared" ca="1" si="4"/>
        <v>0.1565860480551188</v>
      </c>
      <c r="Y10" s="28">
        <f ca="1">1/(2*SUM(X$2:X10)-1)</f>
        <v>0.15694797005460059</v>
      </c>
      <c r="Z10" s="10">
        <f t="shared" si="5"/>
        <v>0.1111111111111111</v>
      </c>
      <c r="AA10" s="10">
        <f t="shared" ca="1" si="6"/>
        <v>5.1566466311425675E-2</v>
      </c>
      <c r="AB10" s="30"/>
    </row>
    <row r="11" spans="1:28" x14ac:dyDescent="0.45">
      <c r="A11" s="7" t="b">
        <f t="shared" si="7"/>
        <v>0</v>
      </c>
      <c r="B11" s="8">
        <f>Calculations!M12</f>
        <v>4.9138231805177589E-2</v>
      </c>
      <c r="C11" s="8">
        <f t="shared" si="0"/>
        <v>1.4604703091200892E-2</v>
      </c>
      <c r="D11" s="22">
        <f t="shared" si="2"/>
        <v>0.51594787684091326</v>
      </c>
      <c r="E11" s="21">
        <f t="shared" si="3"/>
        <v>46.435308915682192</v>
      </c>
      <c r="F11" s="3">
        <f t="shared" si="8"/>
        <v>2.3546115892966468</v>
      </c>
      <c r="G11" s="3">
        <f t="shared" si="9"/>
        <v>2.7609616057320001</v>
      </c>
      <c r="H11" s="3">
        <f t="shared" si="11"/>
        <v>3.1477098106270152</v>
      </c>
      <c r="I11" s="3">
        <f t="shared" si="12"/>
        <v>3.6970378795371373</v>
      </c>
      <c r="J11" s="3">
        <f t="shared" si="13"/>
        <v>4.2391385627757403</v>
      </c>
      <c r="K11" s="3">
        <f>($T$7/K$17)/((T11-$T$7)/(V11-K$17))</f>
        <v>6.2209933888765958</v>
      </c>
      <c r="L11" s="3">
        <f>($T$8/L$17)/((T11-$T$8)/(V11-L$17))</f>
        <v>8.7807522947838805</v>
      </c>
      <c r="M11" s="3">
        <f>($T$9/M$17)/((T11-$T$9)/(V11-M$17))</f>
        <v>7.9063445867287516</v>
      </c>
      <c r="N11" s="3">
        <f>($T$10/N$17)/((T11-$T$10)/(V11-N$17))</f>
        <v>7.3277591973244229</v>
      </c>
      <c r="O11" s="4"/>
      <c r="P11" s="4"/>
      <c r="Q11" s="4"/>
      <c r="R11" s="4"/>
      <c r="S11" s="4"/>
      <c r="T11" s="17">
        <f>SUM(C$1:C11)</f>
        <v>0.97778242969785778</v>
      </c>
      <c r="U11" s="23">
        <f t="shared" si="10"/>
        <v>1.3384619970641332E-2</v>
      </c>
      <c r="V11" s="12">
        <v>10</v>
      </c>
      <c r="W11" s="17">
        <f t="shared" ca="1" si="1"/>
        <v>1.6537218618395581E-2</v>
      </c>
      <c r="X11" s="10">
        <f t="shared" ca="1" si="4"/>
        <v>0.1653721861839558</v>
      </c>
      <c r="Y11" s="28">
        <f ca="1">1/(2*SUM(X$2:X11)-1)</f>
        <v>0.14920289863615085</v>
      </c>
      <c r="Z11" s="10">
        <f t="shared" si="5"/>
        <v>0.1</v>
      </c>
      <c r="AA11" s="10">
        <f t="shared" ca="1" si="6"/>
        <v>5.4669887373500939E-2</v>
      </c>
      <c r="AB11" s="30"/>
    </row>
    <row r="12" spans="1:28" x14ac:dyDescent="0.45">
      <c r="A12" s="7" t="b">
        <f>IFERROR(IF((D17-D12)&gt;0,ROW(D12)),"")</f>
        <v>0</v>
      </c>
      <c r="B12" s="8">
        <f>Calculations!M13</f>
        <v>1.5532761147163492E-2</v>
      </c>
      <c r="C12" s="8">
        <f t="shared" si="0"/>
        <v>1.3969716000279115E-2</v>
      </c>
      <c r="D12" s="22">
        <f t="shared" si="2"/>
        <v>0.51125818465317796</v>
      </c>
      <c r="E12" s="21">
        <f t="shared" si="3"/>
        <v>56.238400311849574</v>
      </c>
      <c r="F12" s="3">
        <f t="shared" si="8"/>
        <v>2.5699124436189966</v>
      </c>
      <c r="G12" s="3">
        <f t="shared" si="9"/>
        <v>3.0328425887756905</v>
      </c>
      <c r="H12" s="3">
        <f t="shared" si="11"/>
        <v>3.4805720001081291</v>
      </c>
      <c r="I12" s="3">
        <f t="shared" si="12"/>
        <v>4.1097747726523108</v>
      </c>
      <c r="J12" s="3">
        <f t="shared" si="13"/>
        <v>4.7327118408237085</v>
      </c>
      <c r="K12" s="3">
        <f>($T$7/K$17)/((T12-$T$7)/(V12-K$17))</f>
        <v>6.7760466859406767</v>
      </c>
      <c r="L12" s="3">
        <f>($T$8/L$17)/((T12-$T$8)/(V12-L$17))</f>
        <v>8.9576104993211665</v>
      </c>
      <c r="M12" s="3">
        <f>($T$9/M$17)/((T12-$T$9)/(V12-M$17))</f>
        <v>8.0890304907098667</v>
      </c>
      <c r="N12" s="3">
        <f>($T$10/N$17)/((T12-$T$10)/(V12-N$17))</f>
        <v>7.4905982905983057</v>
      </c>
      <c r="O12" s="3">
        <f>($T$11/O$17)/((T12-$T$11)/(V12-O$17))</f>
        <v>6.9993006993007194</v>
      </c>
      <c r="P12" s="3"/>
      <c r="Q12" s="3"/>
      <c r="R12" s="3"/>
      <c r="S12" s="3"/>
      <c r="T12" s="17">
        <f>SUM(C$1:C12)</f>
        <v>0.99175214569813686</v>
      </c>
      <c r="U12" s="23">
        <f t="shared" si="10"/>
        <v>-4.6896921877352948E-3</v>
      </c>
      <c r="V12" s="12">
        <v>11</v>
      </c>
      <c r="W12" s="17">
        <f t="shared" ca="1" si="1"/>
        <v>1.5818209113247949E-2</v>
      </c>
      <c r="X12" s="10">
        <f t="shared" ca="1" si="4"/>
        <v>0.17400030024572744</v>
      </c>
      <c r="Y12" s="28">
        <f ca="1">1/(2*SUM(X$2:X12)-1)</f>
        <v>0.14183827278789199</v>
      </c>
      <c r="Z12" s="10">
        <f t="shared" si="5"/>
        <v>9.0909090909090912E-2</v>
      </c>
      <c r="AA12" s="10">
        <f t="shared" ca="1" si="6"/>
        <v>5.6022100066681187E-2</v>
      </c>
      <c r="AB12" s="30"/>
    </row>
    <row r="13" spans="1:28" x14ac:dyDescent="0.45">
      <c r="A13" s="7" t="b">
        <f>IFERROR(IF((D18-D13)&gt;0,ROW(D13)),"")</f>
        <v>0</v>
      </c>
      <c r="B13" s="8">
        <f>Calculations!M14</f>
        <v>1.4604703091200892E-2</v>
      </c>
      <c r="C13" s="8">
        <f t="shared" si="0"/>
        <v>8.2478543018630942E-3</v>
      </c>
      <c r="D13" s="22">
        <f t="shared" si="2"/>
        <v>0.48355149388645652</v>
      </c>
      <c r="E13" s="21">
        <f t="shared" si="3"/>
        <v>63.828797193012257</v>
      </c>
      <c r="F13" s="3">
        <f t="shared" si="8"/>
        <v>2.7976578090536708</v>
      </c>
      <c r="G13" s="3">
        <f t="shared" si="9"/>
        <v>3.3235564022442414</v>
      </c>
      <c r="H13" s="3">
        <f t="shared" si="11"/>
        <v>3.8419880007002241</v>
      </c>
      <c r="I13" s="3">
        <f t="shared" si="12"/>
        <v>4.5696341798844768</v>
      </c>
      <c r="J13" s="3">
        <f t="shared" si="13"/>
        <v>5.3034413631807524</v>
      </c>
      <c r="K13" s="3">
        <f t="shared" ref="K13:K16" si="14">($T$7/K$17)/((T13-$T$7)/(V13-K$17))</f>
        <v>7.5573535558607468</v>
      </c>
      <c r="L13" s="3">
        <f t="shared" ref="L13:L16" si="15">($T$8/L$17)/((T13-$T$8)/(V13-L$17))</f>
        <v>9.8332965334510885</v>
      </c>
      <c r="M13" s="3">
        <f t="shared" ref="M13:M16" si="16">($T$9/M$17)/((T13-$T$9)/(V13-M$17))</f>
        <v>9.0808263136782958</v>
      </c>
      <c r="N13" s="3">
        <f t="shared" ref="N13:N16" si="17">($T$10/N$17)/((T13-$T$10)/(V13-N$17))</f>
        <v>8.7191586128482115</v>
      </c>
      <c r="O13" s="3">
        <f>($T$11/O$17)/((T13-$T$11)/(V13-O$17))</f>
        <v>8.8018844221105486</v>
      </c>
      <c r="P13" s="3">
        <f>($T$12/P$17)/((T13-$T$12)/(V13-P$17))</f>
        <v>10.931241347484935</v>
      </c>
      <c r="Q13" s="3"/>
      <c r="R13" s="3"/>
      <c r="S13" s="3"/>
      <c r="T13" s="17">
        <f>SUM(C$1:C13)</f>
        <v>1</v>
      </c>
      <c r="U13" s="23">
        <f t="shared" si="10"/>
        <v>-2.7706690766721442E-2</v>
      </c>
      <c r="V13" s="12">
        <v>12</v>
      </c>
      <c r="W13" s="17">
        <f t="shared" ref="W13:W16" ca="1" si="18">C13/SUM(INDIRECT("C$2:C$"&amp;$A$18))</f>
        <v>9.3392223635659719E-3</v>
      </c>
      <c r="X13" s="10">
        <f t="shared" ca="1" si="4"/>
        <v>0.11207066836279167</v>
      </c>
      <c r="Y13" s="28">
        <f ca="1">1/(2*SUM(X$2:X13)-1)</f>
        <v>0.13746791749079201</v>
      </c>
      <c r="Z13" s="10">
        <f t="shared" si="5"/>
        <v>8.3333333333333329E-2</v>
      </c>
      <c r="AA13" s="10">
        <f t="shared" ca="1" si="6"/>
        <v>5.9055909989954934E-2</v>
      </c>
      <c r="AB13" s="30"/>
    </row>
    <row r="14" spans="1:28" x14ac:dyDescent="0.45">
      <c r="A14" s="7" t="b">
        <f>IFERROR(IF((D19-D14)&gt;0,ROW(D14)),"")</f>
        <v>0</v>
      </c>
      <c r="B14" s="8">
        <f>Calculations!M15</f>
        <v>8.2478543018630942E-3</v>
      </c>
      <c r="C14" s="8">
        <f t="shared" si="0"/>
        <v>2E-3</v>
      </c>
      <c r="D14" s="22">
        <f t="shared" si="2"/>
        <v>0.48878011517525283</v>
      </c>
      <c r="E14" s="21">
        <f t="shared" si="3"/>
        <v>76.249697967339443</v>
      </c>
      <c r="F14" s="3">
        <f t="shared" si="8"/>
        <v>3.0443530749715682</v>
      </c>
      <c r="G14" s="3">
        <f t="shared" si="9"/>
        <v>3.6437803579379908</v>
      </c>
      <c r="H14" s="3">
        <f t="shared" si="11"/>
        <v>4.2494922397247388</v>
      </c>
      <c r="I14" s="3">
        <f t="shared" si="12"/>
        <v>5.1072854552766254</v>
      </c>
      <c r="J14" s="3">
        <f t="shared" si="13"/>
        <v>6.0035834583748917</v>
      </c>
      <c r="K14" s="3">
        <f t="shared" si="14"/>
        <v>8.6685527405996634</v>
      </c>
      <c r="L14" s="3">
        <f t="shared" si="15"/>
        <v>11.461461847885666</v>
      </c>
      <c r="M14" s="3">
        <f t="shared" si="16"/>
        <v>10.932079473371084</v>
      </c>
      <c r="N14" s="3">
        <f t="shared" si="17"/>
        <v>11.026633738465245</v>
      </c>
      <c r="O14" s="3">
        <f t="shared" ref="O14:O16" si="19">($T$11/O$17)/((T14-$T$11)/(V14-O$17))</f>
        <v>12.112475580731967</v>
      </c>
      <c r="P14" s="3">
        <f>($T$12/P$17)/((T14-$T$12)/(V14-P$17))</f>
        <v>17.595739228292146</v>
      </c>
      <c r="Q14" s="3">
        <f>($T$13/Q$17)/((T14-$T$13)/(V14-Q$17))</f>
        <v>41.666666666666629</v>
      </c>
      <c r="R14" s="3"/>
      <c r="S14" s="3"/>
      <c r="T14" s="17">
        <f>SUM(C$1:C14)</f>
        <v>1.002</v>
      </c>
      <c r="U14" s="23">
        <f t="shared" si="10"/>
        <v>5.2286212887963091E-3</v>
      </c>
      <c r="V14" s="12">
        <v>13</v>
      </c>
      <c r="W14" s="17">
        <f t="shared" ca="1" si="18"/>
        <v>2.264642905114449E-3</v>
      </c>
      <c r="X14" s="10">
        <f t="shared" ca="1" si="4"/>
        <v>2.9440357766487835E-2</v>
      </c>
      <c r="Y14" s="28">
        <f ca="1">1/(2*SUM(X$2:X14)-1)</f>
        <v>0.13636415745325367</v>
      </c>
      <c r="Z14" s="10">
        <f t="shared" si="5"/>
        <v>7.6923076923076927E-2</v>
      </c>
      <c r="AA14" s="10">
        <f t="shared" ca="1" si="6"/>
        <v>6.4394503907691469E-2</v>
      </c>
      <c r="AB14" s="30"/>
    </row>
    <row r="15" spans="1:28" x14ac:dyDescent="0.45">
      <c r="A15" s="7" t="b">
        <f t="shared" ref="A15:A16" si="20">IFERROR(IF((D20-D15)&gt;0,ROW(D15)),"")</f>
        <v>0</v>
      </c>
      <c r="B15" s="8">
        <f>Calculations!C16</f>
        <v>2E-3</v>
      </c>
      <c r="C15" s="8">
        <f t="shared" ref="C15:C16" si="21">LARGE($B$2:$B$17,ROW(A15)-1)</f>
        <v>1E-3</v>
      </c>
      <c r="D15" s="22">
        <f t="shared" si="2"/>
        <v>1.3506517316542634</v>
      </c>
      <c r="E15" s="21">
        <f t="shared" ref="E15:E16" si="22">SUM(F15:S15)</f>
        <v>245.81861516107594</v>
      </c>
      <c r="F15" s="3">
        <f t="shared" ref="F15:F16" si="23">(T$2/F$17)/((T15-T$2)/(V15-F$17))</f>
        <v>3.2939278228052142</v>
      </c>
      <c r="G15" s="3">
        <f t="shared" ref="G15:G16" si="24">(T$3/G$17)/((T15-T$3)/(V15-G$17))</f>
        <v>3.968448718649634</v>
      </c>
      <c r="H15" s="3">
        <f t="shared" ref="H15:H16" si="25">(T$4/H$17)/((T15-T$4)/(V15-H$17))</f>
        <v>4.6638530851215121</v>
      </c>
      <c r="I15" s="3">
        <f t="shared" ref="I15:I16" si="26">($T$5/I$17)/((T15-$T$5)/(V15-I$17))</f>
        <v>5.6563029629399306</v>
      </c>
      <c r="J15" s="3">
        <f t="shared" ref="J15:J16" si="27">($T$6/J$17)/((T15-$T$6)/(V15-J$17))</f>
        <v>6.7221498863798432</v>
      </c>
      <c r="K15" s="3">
        <f t="shared" si="14"/>
        <v>9.8242623487821579</v>
      </c>
      <c r="L15" s="3">
        <f t="shared" si="15"/>
        <v>13.182626816366778</v>
      </c>
      <c r="M15" s="3">
        <f t="shared" si="16"/>
        <v>12.880787919478383</v>
      </c>
      <c r="N15" s="3">
        <f t="shared" si="17"/>
        <v>13.437171999656597</v>
      </c>
      <c r="O15" s="3">
        <f t="shared" si="19"/>
        <v>15.509542243485685</v>
      </c>
      <c r="P15" s="3">
        <f t="shared" ref="P15:P16" si="28">($T$12/P$17)/((T15-$T$12)/(V15-P$17))</f>
        <v>24.047062724921069</v>
      </c>
      <c r="Q15" s="3">
        <f t="shared" ref="Q15:Q16" si="29">($T$13/Q$17)/((T15-$T$13)/(V15-Q$17))</f>
        <v>55.555555555557561</v>
      </c>
      <c r="R15" s="3">
        <f>($T$14/R$17)/((T15-$T$14)/(V15-R$17))</f>
        <v>77.076923076931564</v>
      </c>
      <c r="S15" s="3"/>
      <c r="T15" s="17">
        <f>SUM(C$1:C15)</f>
        <v>1.0029999999999999</v>
      </c>
      <c r="U15" s="23">
        <f t="shared" si="10"/>
        <v>0.86187161647901056</v>
      </c>
      <c r="V15" s="12">
        <v>14</v>
      </c>
      <c r="W15" s="17">
        <f t="shared" ca="1" si="18"/>
        <v>1.1323214525572245E-3</v>
      </c>
      <c r="X15" s="10">
        <f t="shared" ca="1" si="4"/>
        <v>1.5852500335801142E-2</v>
      </c>
      <c r="Y15" s="28">
        <f ca="1">1/(2*SUM(X$2:X15)-1)</f>
        <v>0.13577713509740724</v>
      </c>
      <c r="Z15" s="10">
        <f t="shared" si="5"/>
        <v>7.1428571428571425E-2</v>
      </c>
      <c r="AA15" s="10">
        <f t="shared" ca="1" si="6"/>
        <v>6.9298453181823191E-2</v>
      </c>
      <c r="AB15" s="30"/>
    </row>
    <row r="16" spans="1:28" x14ac:dyDescent="0.45">
      <c r="A16" s="7" t="str">
        <f t="shared" si="20"/>
        <v/>
      </c>
      <c r="B16" s="8">
        <f>Calculations!C17</f>
        <v>1E-3</v>
      </c>
      <c r="C16" s="8">
        <f t="shared" si="21"/>
        <v>0</v>
      </c>
      <c r="D16" s="22" t="e">
        <f t="shared" si="2"/>
        <v>#DIV/0!</v>
      </c>
      <c r="E16" s="21" t="e">
        <f t="shared" si="22"/>
        <v>#DIV/0!</v>
      </c>
      <c r="F16" s="3">
        <f t="shared" si="23"/>
        <v>3.5473068860979233</v>
      </c>
      <c r="G16" s="3">
        <f t="shared" si="24"/>
        <v>4.2991527785371035</v>
      </c>
      <c r="H16" s="3">
        <f t="shared" si="25"/>
        <v>5.0878397292234672</v>
      </c>
      <c r="I16" s="3">
        <f t="shared" si="26"/>
        <v>6.2219332592339232</v>
      </c>
      <c r="J16" s="3">
        <f t="shared" si="27"/>
        <v>7.4690554293109379</v>
      </c>
      <c r="K16" s="3">
        <f t="shared" si="14"/>
        <v>11.052295142379927</v>
      </c>
      <c r="L16" s="3">
        <f t="shared" si="15"/>
        <v>15.065859218704887</v>
      </c>
      <c r="M16" s="3">
        <f t="shared" si="16"/>
        <v>15.027585906058111</v>
      </c>
      <c r="N16" s="3">
        <f t="shared" si="17"/>
        <v>16.124606399587918</v>
      </c>
      <c r="O16" s="3">
        <f t="shared" si="19"/>
        <v>19.386927804357104</v>
      </c>
      <c r="P16" s="3">
        <f t="shared" si="28"/>
        <v>32.062750299894759</v>
      </c>
      <c r="Q16" s="3">
        <f t="shared" si="29"/>
        <v>83.333333333336341</v>
      </c>
      <c r="R16" s="3">
        <f>($T$14/R$17)/((T16-$T$14)/(V16-R$17))</f>
        <v>154.15384615386313</v>
      </c>
      <c r="S16" s="3" t="e">
        <f>($T$15/S$17)/((T16-$T$15)/(V16-S$17))</f>
        <v>#DIV/0!</v>
      </c>
      <c r="T16" s="17">
        <f>SUM(C$1:C16)</f>
        <v>1.0029999999999999</v>
      </c>
      <c r="U16" s="23" t="e">
        <f t="shared" si="10"/>
        <v>#DIV/0!</v>
      </c>
      <c r="V16" s="12">
        <v>15</v>
      </c>
      <c r="W16" s="17">
        <f t="shared" ca="1" si="18"/>
        <v>0</v>
      </c>
      <c r="X16" s="10">
        <f t="shared" ca="1" si="4"/>
        <v>0</v>
      </c>
      <c r="Y16" s="28">
        <f ca="1">1/(2*SUM(X$2:X16)-1)</f>
        <v>0.13577713509740724</v>
      </c>
      <c r="Z16" s="10">
        <f t="shared" si="5"/>
        <v>6.6666666666666666E-2</v>
      </c>
      <c r="AA16" s="10">
        <f t="shared" ca="1" si="6"/>
        <v>7.4046930461507759E-2</v>
      </c>
      <c r="AB16" s="30"/>
    </row>
    <row r="17" spans="1:27" x14ac:dyDescent="0.45">
      <c r="A17" s="7"/>
      <c r="B17" s="7"/>
      <c r="C17" s="25"/>
      <c r="D17" s="7"/>
      <c r="E17" s="7"/>
      <c r="F17" s="11">
        <v>1</v>
      </c>
      <c r="G17" s="11">
        <v>2</v>
      </c>
      <c r="H17" s="11">
        <v>3</v>
      </c>
      <c r="I17" s="11">
        <v>4</v>
      </c>
      <c r="J17" s="11">
        <v>5</v>
      </c>
      <c r="K17" s="11">
        <v>6</v>
      </c>
      <c r="L17" s="11">
        <v>7</v>
      </c>
      <c r="M17" s="11">
        <v>8</v>
      </c>
      <c r="N17" s="11">
        <v>9</v>
      </c>
      <c r="O17" s="11">
        <v>10</v>
      </c>
      <c r="P17" s="11">
        <v>11</v>
      </c>
      <c r="Q17" s="11">
        <v>12</v>
      </c>
      <c r="R17" s="11">
        <v>13</v>
      </c>
      <c r="S17" s="11">
        <v>14</v>
      </c>
      <c r="T17" s="7"/>
      <c r="U17" s="26"/>
      <c r="V17" s="7"/>
      <c r="W17" s="27"/>
      <c r="X17" s="15"/>
      <c r="Y17" s="15"/>
      <c r="Z17" s="15"/>
      <c r="AA17" s="15"/>
    </row>
    <row r="18" spans="1:27" x14ac:dyDescent="0.45">
      <c r="A18" s="29">
        <f>MIN(A2:A16)</f>
        <v>7</v>
      </c>
      <c r="B18" s="31"/>
      <c r="C18" s="6">
        <f ca="1">SUM(INDIRECT("c2:c"&amp;A18))</f>
        <v>0.88314144163003272</v>
      </c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</row>
  </sheetData>
  <sheetProtection algorithmName="SHA-512" hashValue="0PoYLj55G9NsioFLG0CHD1fc6Oc58wYFkGrlvOJuNNhLf1IJX6j0i2QmOZSukqryIIV30G74wkDEJ3ZvpL9Ycw==" saltValue="JhIk9zNZ79d2v4oTLHrnuw==" spinCount="100000" sheet="1" formatCells="0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8"/>
  <sheetViews>
    <sheetView workbookViewId="0">
      <selection activeCell="A19" sqref="A19"/>
    </sheetView>
  </sheetViews>
  <sheetFormatPr defaultColWidth="8.796875" defaultRowHeight="14.25" x14ac:dyDescent="0.45"/>
  <cols>
    <col min="1" max="1" width="6.1328125" bestFit="1" customWidth="1"/>
    <col min="2" max="2" width="11.1328125" customWidth="1"/>
    <col min="3" max="3" width="11" bestFit="1" customWidth="1"/>
    <col min="6" max="7" width="4.796875" bestFit="1" customWidth="1"/>
    <col min="8" max="10" width="4.33203125" bestFit="1" customWidth="1"/>
    <col min="11" max="11" width="5.1328125" customWidth="1"/>
    <col min="12" max="14" width="5.33203125" bestFit="1" customWidth="1"/>
    <col min="15" max="15" width="6.6640625" bestFit="1" customWidth="1"/>
    <col min="16" max="16" width="5.33203125" customWidth="1"/>
    <col min="17" max="19" width="5.46484375" customWidth="1"/>
    <col min="23" max="23" width="9.6640625" bestFit="1" customWidth="1"/>
    <col min="24" max="24" width="11.796875" bestFit="1" customWidth="1"/>
    <col min="28" max="28" width="10.46484375" customWidth="1"/>
  </cols>
  <sheetData>
    <row r="1" spans="1:28" x14ac:dyDescent="0.45">
      <c r="A1" s="7" t="s">
        <v>23</v>
      </c>
      <c r="B1" s="10" t="s">
        <v>13</v>
      </c>
      <c r="C1" s="24" t="s">
        <v>24</v>
      </c>
      <c r="D1" s="11" t="s">
        <v>0</v>
      </c>
      <c r="E1" s="7" t="s">
        <v>1</v>
      </c>
      <c r="F1" s="9" t="s">
        <v>2</v>
      </c>
      <c r="G1" s="9" t="s">
        <v>3</v>
      </c>
      <c r="H1" s="9" t="s">
        <v>4</v>
      </c>
      <c r="I1" s="9" t="s">
        <v>5</v>
      </c>
      <c r="J1" s="9" t="s">
        <v>6</v>
      </c>
      <c r="K1" s="9" t="s">
        <v>7</v>
      </c>
      <c r="L1" s="9" t="s">
        <v>8</v>
      </c>
      <c r="M1" s="9" t="s">
        <v>9</v>
      </c>
      <c r="N1" s="9" t="s">
        <v>10</v>
      </c>
      <c r="O1" s="9" t="s">
        <v>11</v>
      </c>
      <c r="P1" s="9" t="s">
        <v>35</v>
      </c>
      <c r="Q1" s="9" t="s">
        <v>36</v>
      </c>
      <c r="R1" s="9" t="s">
        <v>40</v>
      </c>
      <c r="S1" s="9" t="s">
        <v>41</v>
      </c>
      <c r="T1" s="12" t="s">
        <v>14</v>
      </c>
      <c r="U1" s="10"/>
      <c r="V1" s="13" t="s">
        <v>15</v>
      </c>
      <c r="W1" s="14" t="s">
        <v>16</v>
      </c>
      <c r="X1" s="15" t="s">
        <v>17</v>
      </c>
      <c r="Y1" s="15" t="s">
        <v>18</v>
      </c>
      <c r="Z1" s="15" t="s">
        <v>19</v>
      </c>
      <c r="AA1" s="15" t="s">
        <v>20</v>
      </c>
    </row>
    <row r="2" spans="1:28" x14ac:dyDescent="0.45">
      <c r="A2" s="7"/>
      <c r="B2" s="8">
        <f>Calculations!N3</f>
        <v>0.20473036144098983</v>
      </c>
      <c r="C2" s="8">
        <f t="shared" ref="C2:C14" si="0">LARGE($B$2:$B$17,ROW(A2)-1)</f>
        <v>0.20473036144098983</v>
      </c>
      <c r="D2" s="16" t="s">
        <v>12</v>
      </c>
      <c r="E2" s="11"/>
      <c r="F2" s="1"/>
      <c r="G2" s="2"/>
      <c r="H2" s="2"/>
      <c r="I2" s="1"/>
      <c r="J2" s="1"/>
      <c r="K2" s="1"/>
      <c r="L2" s="2"/>
      <c r="M2" s="2"/>
      <c r="N2" s="2"/>
      <c r="O2" s="2"/>
      <c r="P2" s="2"/>
      <c r="Q2" s="2"/>
      <c r="R2" s="2"/>
      <c r="S2" s="2"/>
      <c r="T2" s="17">
        <f>SUM(C$1:C2)</f>
        <v>0.20473036144098983</v>
      </c>
      <c r="U2" s="10"/>
      <c r="V2" s="12">
        <v>1</v>
      </c>
      <c r="W2" s="17">
        <f t="shared" ref="W2:W12" ca="1" si="1">C2/SUM(INDIRECT("C$2:C$"&amp;$A$18))</f>
        <v>0.34996089632425448</v>
      </c>
      <c r="X2" s="18">
        <f ca="1">V2*W2</f>
        <v>0.34996089632425448</v>
      </c>
      <c r="Y2" s="19">
        <f ca="1">1/(2*SUM(X$2:X2)-1)</f>
        <v>-3.3324645892351272</v>
      </c>
      <c r="Z2" s="19">
        <f>1/V2</f>
        <v>1</v>
      </c>
      <c r="AA2" s="19" t="e">
        <f ca="1">(Y2-Z2)/(1-Z2)</f>
        <v>#DIV/0!</v>
      </c>
      <c r="AB2" s="30"/>
    </row>
    <row r="3" spans="1:28" x14ac:dyDescent="0.45">
      <c r="A3" s="7" t="b">
        <f>IFERROR(IF((D4-D3)&gt;0,ROW(D3)),"")</f>
        <v>0</v>
      </c>
      <c r="B3" s="8">
        <f>Calculations!N4</f>
        <v>0.19617672216586104</v>
      </c>
      <c r="C3" s="8">
        <f t="shared" si="0"/>
        <v>0.19617672216586104</v>
      </c>
      <c r="D3" s="20">
        <f t="shared" ref="D3:D16" si="2">E3*(1/(V3*(V3-1)))</f>
        <v>0.52180085175420798</v>
      </c>
      <c r="E3" s="21">
        <f t="shared" ref="E3:E14" si="3">SUM(F3:O3)</f>
        <v>1.043601703508416</v>
      </c>
      <c r="F3" s="3">
        <f>(C$2/F$17)/((SUM(C$2:C3)-C$2)/(V3-F$17))</f>
        <v>1.043601703508416</v>
      </c>
      <c r="G3" s="4"/>
      <c r="H3" s="4"/>
      <c r="I3" s="3"/>
      <c r="J3" s="3"/>
      <c r="K3" s="3"/>
      <c r="L3" s="4"/>
      <c r="M3" s="4"/>
      <c r="N3" s="4"/>
      <c r="O3" s="4"/>
      <c r="P3" s="4"/>
      <c r="Q3" s="4"/>
      <c r="R3" s="4"/>
      <c r="S3" s="4"/>
      <c r="T3" s="17">
        <f>SUM(C$1:C3)</f>
        <v>0.4009070836068509</v>
      </c>
      <c r="U3" s="10"/>
      <c r="V3" s="12">
        <v>2</v>
      </c>
      <c r="W3" s="17">
        <f t="shared" ca="1" si="1"/>
        <v>0.33533952191506</v>
      </c>
      <c r="X3" s="10">
        <f t="shared" ref="X3:X16" ca="1" si="4">V3*W3</f>
        <v>0.67067904383012</v>
      </c>
      <c r="Y3" s="28">
        <f ca="1">1/(2*SUM(X$2:X3)-1)</f>
        <v>0.96035659471638979</v>
      </c>
      <c r="Z3" s="10">
        <f t="shared" ref="Z3:Z16" si="5">1/V3</f>
        <v>0.5</v>
      </c>
      <c r="AA3" s="10">
        <f t="shared" ref="AA3:AA16" ca="1" si="6">(Y3-Z3)/(1-Z3)</f>
        <v>0.92071318943277958</v>
      </c>
      <c r="AB3" s="30"/>
    </row>
    <row r="4" spans="1:28" x14ac:dyDescent="0.45">
      <c r="A4" s="7">
        <f t="shared" ref="A4:A11" si="7">IFERROR(IF((D5-D4)&gt;0,ROW(D4)),"")</f>
        <v>4</v>
      </c>
      <c r="B4" s="8">
        <f>Calculations!N5</f>
        <v>0.10921803823277834</v>
      </c>
      <c r="C4" s="8">
        <f t="shared" si="0"/>
        <v>0.18410216625887688</v>
      </c>
      <c r="D4" s="22">
        <f t="shared" si="2"/>
        <v>0.3609258062757621</v>
      </c>
      <c r="E4" s="21">
        <f t="shared" si="3"/>
        <v>2.1655548376545726</v>
      </c>
      <c r="F4" s="3">
        <f t="shared" ref="F4:F14" si="8">(T$2/F$17)/((T4-T$2)/(V4-F$17))</f>
        <v>1.0767379819009257</v>
      </c>
      <c r="G4" s="3">
        <f t="shared" ref="G4:G14" si="9">(T$3/G$17)/((T4-T$3)/(V4-G$17))</f>
        <v>1.0888168557536468</v>
      </c>
      <c r="H4" s="4"/>
      <c r="I4" s="3"/>
      <c r="J4" s="3"/>
      <c r="K4" s="3"/>
      <c r="L4" s="4"/>
      <c r="M4" s="4"/>
      <c r="N4" s="4"/>
      <c r="O4" s="4"/>
      <c r="P4" s="4"/>
      <c r="Q4" s="4"/>
      <c r="R4" s="4"/>
      <c r="S4" s="4"/>
      <c r="T4" s="17">
        <f>SUM(C$1:C4)</f>
        <v>0.58500924986572778</v>
      </c>
      <c r="U4" s="23">
        <f t="shared" ref="U4:U16" si="10">D4-D3</f>
        <v>-0.16087504547844589</v>
      </c>
      <c r="V4" s="12">
        <v>3</v>
      </c>
      <c r="W4" s="17">
        <f t="shared" ca="1" si="1"/>
        <v>0.31469958176068547</v>
      </c>
      <c r="X4" s="10">
        <f t="shared" ca="1" si="4"/>
        <v>0.9440987452820564</v>
      </c>
      <c r="Y4" s="28">
        <f ca="1">1/(2*SUM(X$2:X4)-1)</f>
        <v>0.34135781690713041</v>
      </c>
      <c r="Z4" s="10">
        <f t="shared" si="5"/>
        <v>0.33333333333333331</v>
      </c>
      <c r="AA4" s="10">
        <f t="shared" ca="1" si="6"/>
        <v>1.2036725360695636E-2</v>
      </c>
      <c r="AB4" s="30"/>
    </row>
    <row r="5" spans="1:28" x14ac:dyDescent="0.45">
      <c r="A5" s="7" t="b">
        <f t="shared" si="7"/>
        <v>0</v>
      </c>
      <c r="B5" s="8">
        <f>Calculations!N6</f>
        <v>0.18410216625887688</v>
      </c>
      <c r="C5" s="8">
        <f t="shared" si="0"/>
        <v>0.10921803823277834</v>
      </c>
      <c r="D5" s="22">
        <f t="shared" si="2"/>
        <v>0.36724807234218831</v>
      </c>
      <c r="E5" s="21">
        <f t="shared" si="3"/>
        <v>4.40697686810626</v>
      </c>
      <c r="F5" s="3">
        <f t="shared" si="8"/>
        <v>1.2547394087168544</v>
      </c>
      <c r="G5" s="3">
        <f t="shared" si="9"/>
        <v>1.3667898680953514</v>
      </c>
      <c r="H5" s="3">
        <f t="shared" ref="H5:H14" si="11">(T$4/H$17)/((T5-T$4)/(V5-H$17))</f>
        <v>1.7854475912940539</v>
      </c>
      <c r="I5" s="3"/>
      <c r="J5" s="3"/>
      <c r="K5" s="3"/>
      <c r="L5" s="4"/>
      <c r="M5" s="4"/>
      <c r="N5" s="4"/>
      <c r="O5" s="4"/>
      <c r="P5" s="4"/>
      <c r="Q5" s="4"/>
      <c r="R5" s="4"/>
      <c r="S5" s="4"/>
      <c r="T5" s="17">
        <f>SUM(C$1:C5)</f>
        <v>0.69422728809850609</v>
      </c>
      <c r="U5" s="23">
        <f t="shared" si="10"/>
        <v>6.3222660664262187E-3</v>
      </c>
      <c r="V5" s="12">
        <v>4</v>
      </c>
      <c r="W5" s="17">
        <f t="shared" ca="1" si="1"/>
        <v>0.18669454928763304</v>
      </c>
      <c r="X5" s="10">
        <f t="shared" ca="1" si="4"/>
        <v>0.74677819715053217</v>
      </c>
      <c r="Y5" s="28">
        <f ca="1">1/(2*SUM(X$2:X5)-1)</f>
        <v>0.22608916257293757</v>
      </c>
      <c r="Z5" s="10">
        <f t="shared" si="5"/>
        <v>0.25</v>
      </c>
      <c r="AA5" s="24">
        <f t="shared" ca="1" si="6"/>
        <v>-3.1881116569416577E-2</v>
      </c>
      <c r="AB5" s="30"/>
    </row>
    <row r="6" spans="1:28" x14ac:dyDescent="0.45">
      <c r="A6" s="7" t="b">
        <f t="shared" si="7"/>
        <v>0</v>
      </c>
      <c r="B6" s="8">
        <f>Calculations!N7</f>
        <v>0.10592588172107179</v>
      </c>
      <c r="C6" s="8">
        <f t="shared" si="0"/>
        <v>0.10592588172107179</v>
      </c>
      <c r="D6" s="22">
        <f t="shared" si="2"/>
        <v>0.31664223108188222</v>
      </c>
      <c r="E6" s="21">
        <f t="shared" si="3"/>
        <v>6.3328446216376442</v>
      </c>
      <c r="F6" s="3">
        <f t="shared" si="8"/>
        <v>1.3753612294328907</v>
      </c>
      <c r="G6" s="3">
        <f t="shared" si="9"/>
        <v>1.5062405022296408</v>
      </c>
      <c r="H6" s="3">
        <f t="shared" si="11"/>
        <v>1.8127687115713567</v>
      </c>
      <c r="I6" s="3">
        <f t="shared" ref="I6:I14" si="12">($T$5/I$17)/((T6-$T$5)/(V6-I$17))</f>
        <v>1.6384741784037564</v>
      </c>
      <c r="J6" s="3"/>
      <c r="K6" s="3"/>
      <c r="L6" s="4"/>
      <c r="M6" s="4"/>
      <c r="N6" s="4"/>
      <c r="O6" s="4"/>
      <c r="P6" s="4"/>
      <c r="Q6" s="4"/>
      <c r="R6" s="4"/>
      <c r="S6" s="4"/>
      <c r="T6" s="17">
        <f>SUM(C$1:C6)</f>
        <v>0.80015316981957785</v>
      </c>
      <c r="U6" s="23">
        <f t="shared" si="10"/>
        <v>-5.0605841260306095E-2</v>
      </c>
      <c r="V6" s="12">
        <v>5</v>
      </c>
      <c r="W6" s="17">
        <f t="shared" ca="1" si="1"/>
        <v>0.18106702029990818</v>
      </c>
      <c r="X6" s="10">
        <f t="shared" ca="1" si="4"/>
        <v>0.90533510149954088</v>
      </c>
      <c r="Y6" s="28">
        <f ca="1">1/(2*SUM(X$2:X6)-1)</f>
        <v>0.16041826899474709</v>
      </c>
      <c r="Z6" s="10">
        <f t="shared" si="5"/>
        <v>0.2</v>
      </c>
      <c r="AA6" s="10">
        <f t="shared" ca="1" si="6"/>
        <v>-4.9477163756566148E-2</v>
      </c>
      <c r="AB6" s="30"/>
    </row>
    <row r="7" spans="1:28" x14ac:dyDescent="0.45">
      <c r="A7" s="7">
        <f t="shared" si="7"/>
        <v>7</v>
      </c>
      <c r="B7" s="8">
        <f>Calculations!N8</f>
        <v>9.9162539038411809E-2</v>
      </c>
      <c r="C7" s="8">
        <f t="shared" si="0"/>
        <v>9.9162539038411809E-2</v>
      </c>
      <c r="D7" s="22">
        <f t="shared" si="2"/>
        <v>0.27500357020507238</v>
      </c>
      <c r="E7" s="21">
        <f t="shared" si="3"/>
        <v>8.2501071061521714</v>
      </c>
      <c r="F7" s="3">
        <f t="shared" si="8"/>
        <v>1.4737595761437674</v>
      </c>
      <c r="G7" s="3">
        <f t="shared" si="9"/>
        <v>1.608748578156493</v>
      </c>
      <c r="H7" s="3">
        <f t="shared" si="11"/>
        <v>1.8612702129679448</v>
      </c>
      <c r="I7" s="3">
        <f t="shared" si="12"/>
        <v>1.6925072744907863</v>
      </c>
      <c r="J7" s="3">
        <f t="shared" ref="J7:J14" si="13">($T$6/J$17)/((T7-$T$6)/(V7-J$17))</f>
        <v>1.6138214643931801</v>
      </c>
      <c r="K7" s="3"/>
      <c r="L7" s="4"/>
      <c r="M7" s="4"/>
      <c r="N7" s="4"/>
      <c r="O7" s="4"/>
      <c r="P7" s="4"/>
      <c r="Q7" s="4"/>
      <c r="R7" s="4"/>
      <c r="S7" s="4"/>
      <c r="T7" s="17">
        <f>SUM(C$1:C7)</f>
        <v>0.89931570885798962</v>
      </c>
      <c r="U7" s="23">
        <f t="shared" si="10"/>
        <v>-4.1638660876809841E-2</v>
      </c>
      <c r="V7" s="12">
        <v>6</v>
      </c>
      <c r="W7" s="17">
        <f t="shared" ca="1" si="1"/>
        <v>0.16950593355775442</v>
      </c>
      <c r="X7" s="10">
        <f t="shared" ca="1" si="4"/>
        <v>1.0170356013465265</v>
      </c>
      <c r="Y7" s="28">
        <f ca="1">1/(2*SUM(X$2:X7)-1)</f>
        <v>0.12095152315266074</v>
      </c>
      <c r="Z7" s="10">
        <f t="shared" si="5"/>
        <v>0.16666666666666666</v>
      </c>
      <c r="AA7" s="10">
        <f t="shared" ca="1" si="6"/>
        <v>-5.4858172216807104E-2</v>
      </c>
      <c r="AB7" s="30"/>
    </row>
    <row r="8" spans="1:28" x14ac:dyDescent="0.45">
      <c r="A8" s="7">
        <f t="shared" si="7"/>
        <v>8</v>
      </c>
      <c r="B8" s="8">
        <f>Calculations!N9</f>
        <v>1.563525690756102E-2</v>
      </c>
      <c r="C8" s="8">
        <f t="shared" si="0"/>
        <v>4.6488034851107002E-2</v>
      </c>
      <c r="D8" s="22">
        <f t="shared" si="2"/>
        <v>0.31309875327177267</v>
      </c>
      <c r="E8" s="21">
        <f t="shared" si="3"/>
        <v>13.150147637414452</v>
      </c>
      <c r="F8" s="3">
        <f t="shared" si="8"/>
        <v>1.6575715685353449</v>
      </c>
      <c r="G8" s="3">
        <f t="shared" si="9"/>
        <v>1.8393720909007947</v>
      </c>
      <c r="H8" s="3">
        <f t="shared" si="11"/>
        <v>2.1619297036526541</v>
      </c>
      <c r="I8" s="3">
        <f t="shared" si="12"/>
        <v>2.0696311378192465</v>
      </c>
      <c r="J8" s="3">
        <f t="shared" si="13"/>
        <v>2.1974597104616231</v>
      </c>
      <c r="K8" s="3">
        <f>($T$7/K$17)/((T8-$T$7)/(V8-K$17))</f>
        <v>3.2241834260447884</v>
      </c>
      <c r="L8" s="4"/>
      <c r="M8" s="4"/>
      <c r="N8" s="4"/>
      <c r="O8" s="4"/>
      <c r="P8" s="4"/>
      <c r="Q8" s="4"/>
      <c r="R8" s="4"/>
      <c r="S8" s="4"/>
      <c r="T8" s="17">
        <f>SUM(C$1:C8)</f>
        <v>0.94580374370909659</v>
      </c>
      <c r="U8" s="23">
        <f t="shared" si="10"/>
        <v>3.8095183066700289E-2</v>
      </c>
      <c r="V8" s="12">
        <v>7</v>
      </c>
      <c r="W8" s="17">
        <f t="shared" ca="1" si="1"/>
        <v>7.9465469754156887E-2</v>
      </c>
      <c r="X8" s="10">
        <f t="shared" ca="1" si="4"/>
        <v>0.55625828827909818</v>
      </c>
      <c r="Y8" s="28">
        <f ca="1">1/(2*SUM(X$2:X8)-1)</f>
        <v>0.10660649230601925</v>
      </c>
      <c r="Z8" s="10">
        <f t="shared" si="5"/>
        <v>0.14285714285714285</v>
      </c>
      <c r="AA8" s="10">
        <f t="shared" ca="1" si="6"/>
        <v>-4.2292425642977534E-2</v>
      </c>
      <c r="AB8" s="30"/>
    </row>
    <row r="9" spans="1:28" x14ac:dyDescent="0.45">
      <c r="A9" s="7">
        <f t="shared" si="7"/>
        <v>9</v>
      </c>
      <c r="B9" s="8">
        <f>Calculations!N10</f>
        <v>0</v>
      </c>
      <c r="C9" s="8">
        <f t="shared" si="0"/>
        <v>1.563525690756102E-2</v>
      </c>
      <c r="D9" s="22">
        <f t="shared" si="2"/>
        <v>0.45842010529132027</v>
      </c>
      <c r="E9" s="21">
        <f t="shared" si="3"/>
        <v>25.671525896313938</v>
      </c>
      <c r="F9" s="3">
        <f t="shared" si="8"/>
        <v>1.8938762634560533</v>
      </c>
      <c r="G9" s="3">
        <f t="shared" si="9"/>
        <v>2.1456784427843929</v>
      </c>
      <c r="H9" s="3">
        <f t="shared" si="11"/>
        <v>2.5901656670277702</v>
      </c>
      <c r="I9" s="3">
        <f t="shared" si="12"/>
        <v>2.598042135040572</v>
      </c>
      <c r="J9" s="3">
        <f t="shared" si="13"/>
        <v>2.976652688702516</v>
      </c>
      <c r="K9" s="3">
        <f>($T$7/K$17)/((T9-$T$7)/(V9-K$17))</f>
        <v>4.8254349450314846</v>
      </c>
      <c r="L9" s="3">
        <f>($T$8/L$17)/((T9-$T$8)/(V9-L$17))</f>
        <v>8.6416757542711462</v>
      </c>
      <c r="M9" s="4"/>
      <c r="N9" s="4"/>
      <c r="O9" s="4"/>
      <c r="P9" s="4"/>
      <c r="Q9" s="4"/>
      <c r="R9" s="4"/>
      <c r="S9" s="4"/>
      <c r="T9" s="17">
        <f>SUM(C$1:C9)</f>
        <v>0.96143900061665766</v>
      </c>
      <c r="U9" s="23">
        <f t="shared" si="10"/>
        <v>0.1453213520195476</v>
      </c>
      <c r="V9" s="12">
        <v>8</v>
      </c>
      <c r="W9" s="17">
        <f t="shared" ca="1" si="1"/>
        <v>2.672651229215546E-2</v>
      </c>
      <c r="X9" s="10">
        <f t="shared" ca="1" si="4"/>
        <v>0.21381209833724368</v>
      </c>
      <c r="Y9" s="28">
        <f ca="1">1/(2*SUM(X$2:X9)-1)</f>
        <v>0.10195845944231229</v>
      </c>
      <c r="Z9" s="10">
        <f t="shared" si="5"/>
        <v>0.125</v>
      </c>
      <c r="AA9" s="10">
        <f t="shared" ca="1" si="6"/>
        <v>-2.6333189208785961E-2</v>
      </c>
      <c r="AB9" s="30"/>
    </row>
    <row r="10" spans="1:28" x14ac:dyDescent="0.45">
      <c r="A10" s="7">
        <f t="shared" si="7"/>
        <v>10</v>
      </c>
      <c r="B10" s="8">
        <f>Calculations!N11</f>
        <v>7.469515227467128E-3</v>
      </c>
      <c r="C10" s="8">
        <f t="shared" si="0"/>
        <v>1.4511348491177816E-2</v>
      </c>
      <c r="D10" s="22">
        <f t="shared" si="2"/>
        <v>0.51932455791640875</v>
      </c>
      <c r="E10" s="21">
        <f t="shared" si="3"/>
        <v>37.391368169981433</v>
      </c>
      <c r="F10" s="3">
        <f t="shared" si="8"/>
        <v>2.1237038947639926</v>
      </c>
      <c r="G10" s="3">
        <f t="shared" si="9"/>
        <v>2.4401203819012043</v>
      </c>
      <c r="H10" s="3">
        <f t="shared" si="11"/>
        <v>2.9928255228209437</v>
      </c>
      <c r="I10" s="3">
        <f t="shared" si="12"/>
        <v>3.0802736098852601</v>
      </c>
      <c r="J10" s="3">
        <f t="shared" si="13"/>
        <v>3.6412560113154164</v>
      </c>
      <c r="K10" s="3">
        <f>($T$7/K$17)/((T10-$T$7)/(V10-K$17))</f>
        <v>5.8675535366644977</v>
      </c>
      <c r="L10" s="3">
        <f>($T$8/L$17)/((T10-$T$8)/(V10-L$17))</f>
        <v>8.9638497431304813</v>
      </c>
      <c r="M10" s="3">
        <f>($T$9/M$17)/((T10-$T$9)/(V10-M$17))</f>
        <v>8.2817854694996349</v>
      </c>
      <c r="N10" s="4"/>
      <c r="O10" s="4"/>
      <c r="P10" s="4"/>
      <c r="Q10" s="4"/>
      <c r="R10" s="4"/>
      <c r="S10" s="4"/>
      <c r="T10" s="17">
        <f>SUM(C$1:C10)</f>
        <v>0.97595034910783551</v>
      </c>
      <c r="U10" s="23">
        <f t="shared" si="10"/>
        <v>6.0904452625088479E-2</v>
      </c>
      <c r="V10" s="12">
        <v>9</v>
      </c>
      <c r="W10" s="17">
        <f t="shared" ca="1" si="1"/>
        <v>2.4805331701179909E-2</v>
      </c>
      <c r="X10" s="10">
        <f t="shared" ca="1" si="4"/>
        <v>0.22324798531061918</v>
      </c>
      <c r="Y10" s="28">
        <f ca="1">1/(2*SUM(X$2:X10)-1)</f>
        <v>9.7519000437706407E-2</v>
      </c>
      <c r="Z10" s="10">
        <f t="shared" si="5"/>
        <v>0.1111111111111111</v>
      </c>
      <c r="AA10" s="10">
        <f t="shared" ca="1" si="6"/>
        <v>-1.5291124507580285E-2</v>
      </c>
      <c r="AB10" s="30"/>
    </row>
    <row r="11" spans="1:28" x14ac:dyDescent="0.45">
      <c r="A11" s="7">
        <f t="shared" si="7"/>
        <v>11</v>
      </c>
      <c r="B11" s="8">
        <f>Calculations!N12</f>
        <v>4.6488034851107002E-2</v>
      </c>
      <c r="C11" s="8">
        <f t="shared" si="0"/>
        <v>8.5337470907680367E-3</v>
      </c>
      <c r="D11" s="22">
        <f t="shared" si="2"/>
        <v>0.63458208080989165</v>
      </c>
      <c r="E11" s="21">
        <f t="shared" si="3"/>
        <v>57.112387272890246</v>
      </c>
      <c r="F11" s="3">
        <f t="shared" si="8"/>
        <v>2.3630194647822647</v>
      </c>
      <c r="G11" s="3">
        <f t="shared" si="9"/>
        <v>2.747929236118213</v>
      </c>
      <c r="H11" s="3">
        <f t="shared" si="11"/>
        <v>3.4170401354446773</v>
      </c>
      <c r="I11" s="3">
        <f t="shared" si="12"/>
        <v>3.5876537710310799</v>
      </c>
      <c r="J11" s="3">
        <f t="shared" si="13"/>
        <v>4.340851454162844</v>
      </c>
      <c r="K11" s="3">
        <f>($T$7/K$17)/((T11-$T$7)/(V11-K$17))</f>
        <v>7.0395110747790826</v>
      </c>
      <c r="L11" s="3">
        <f>($T$8/L$17)/((T11-$T$8)/(V11-L$17))</f>
        <v>10.479337325055994</v>
      </c>
      <c r="M11" s="3">
        <f>($T$9/M$17)/((T11-$T$9)/(V11-M$17))</f>
        <v>10.429974104445384</v>
      </c>
      <c r="N11" s="3">
        <f>($T$10/N$17)/((T11-$T$10)/(V11-N$17))</f>
        <v>12.707070707070702</v>
      </c>
      <c r="O11" s="4"/>
      <c r="P11" s="4"/>
      <c r="Q11" s="4"/>
      <c r="R11" s="4"/>
      <c r="S11" s="4"/>
      <c r="T11" s="17">
        <f>SUM(C$1:C11)</f>
        <v>0.98448409619860355</v>
      </c>
      <c r="U11" s="23">
        <f t="shared" si="10"/>
        <v>0.1152575228934829</v>
      </c>
      <c r="V11" s="12">
        <v>10</v>
      </c>
      <c r="W11" s="17">
        <f t="shared" ca="1" si="1"/>
        <v>1.458737121289401E-2</v>
      </c>
      <c r="X11" s="10">
        <f t="shared" ca="1" si="4"/>
        <v>0.1458737121289401</v>
      </c>
      <c r="Y11" s="28">
        <f ca="1">1/(2*SUM(X$2:X11)-1)</f>
        <v>9.4821248936005575E-2</v>
      </c>
      <c r="Z11" s="10">
        <f t="shared" si="5"/>
        <v>0.1</v>
      </c>
      <c r="AA11" s="10">
        <f t="shared" ca="1" si="6"/>
        <v>-5.7541678488827004E-3</v>
      </c>
      <c r="AB11" s="30"/>
    </row>
    <row r="12" spans="1:28" x14ac:dyDescent="0.45">
      <c r="A12" s="7" t="b">
        <f>IFERROR(IF((D17-D12)&gt;0,ROW(D12)),"")</f>
        <v>0</v>
      </c>
      <c r="B12" s="8">
        <f>Calculations!N13</f>
        <v>1.4511348491177816E-2</v>
      </c>
      <c r="C12" s="8">
        <f t="shared" si="0"/>
        <v>8.0463885739293032E-3</v>
      </c>
      <c r="D12" s="22">
        <f t="shared" si="2"/>
        <v>0.68234579063520562</v>
      </c>
      <c r="E12" s="21">
        <f t="shared" si="3"/>
        <v>75.058036969872617</v>
      </c>
      <c r="F12" s="3">
        <f t="shared" si="8"/>
        <v>2.5987602105874479</v>
      </c>
      <c r="G12" s="3">
        <f t="shared" si="9"/>
        <v>3.0493754518097616</v>
      </c>
      <c r="H12" s="3">
        <f t="shared" si="11"/>
        <v>3.8280819075976873</v>
      </c>
      <c r="I12" s="3">
        <f t="shared" si="12"/>
        <v>4.0726943851693793</v>
      </c>
      <c r="J12" s="3">
        <f t="shared" si="13"/>
        <v>4.9911487953675939</v>
      </c>
      <c r="K12" s="3">
        <f>($T$7/K$17)/((T12-$T$7)/(V12-K$17))</f>
        <v>8.039817185943944</v>
      </c>
      <c r="L12" s="3">
        <f>($T$8/L$17)/((T12-$T$8)/(V12-L$17))</f>
        <v>11.566380830748637</v>
      </c>
      <c r="M12" s="3">
        <f>($T$9/M$17)/((T12-$T$9)/(V12-M$17))</f>
        <v>11.596089251439542</v>
      </c>
      <c r="N12" s="3">
        <f>($T$10/N$17)/((T12-$T$10)/(V12-N$17))</f>
        <v>13.080583883223392</v>
      </c>
      <c r="O12" s="3">
        <f>($T$11/O$17)/((T12-$T$11)/(V12-O$17))</f>
        <v>12.235105067985243</v>
      </c>
      <c r="P12" s="3"/>
      <c r="Q12" s="3"/>
      <c r="R12" s="3"/>
      <c r="S12" s="3"/>
      <c r="T12" s="17">
        <f>SUM(C$1:C12)</f>
        <v>0.99253048477253281</v>
      </c>
      <c r="U12" s="23">
        <f t="shared" si="10"/>
        <v>4.7763709825313971E-2</v>
      </c>
      <c r="V12" s="12">
        <v>11</v>
      </c>
      <c r="W12" s="17">
        <f t="shared" ca="1" si="1"/>
        <v>1.3754292903532932E-2</v>
      </c>
      <c r="X12" s="10">
        <f t="shared" ca="1" si="4"/>
        <v>0.15129722193886225</v>
      </c>
      <c r="Y12" s="28">
        <f ca="1">1/(2*SUM(X$2:X12)-1)</f>
        <v>9.2176485890970411E-2</v>
      </c>
      <c r="Z12" s="10">
        <f t="shared" si="5"/>
        <v>9.0909090909090912E-2</v>
      </c>
      <c r="AA12" s="10">
        <f t="shared" ca="1" si="6"/>
        <v>1.3941344800674493E-3</v>
      </c>
      <c r="AB12" s="30"/>
    </row>
    <row r="13" spans="1:28" x14ac:dyDescent="0.45">
      <c r="A13" s="7" t="b">
        <f>IFERROR(IF((D18-D13)&gt;0,ROW(D13)),"")</f>
        <v>0</v>
      </c>
      <c r="B13" s="8">
        <f>Calculations!N14</f>
        <v>8.0463885739293032E-3</v>
      </c>
      <c r="C13" s="8">
        <f t="shared" si="0"/>
        <v>7.469515227467128E-3</v>
      </c>
      <c r="D13" s="22">
        <f t="shared" si="2"/>
        <v>0.61086136214048192</v>
      </c>
      <c r="E13" s="21">
        <f t="shared" si="3"/>
        <v>80.633699802543617</v>
      </c>
      <c r="F13" s="3">
        <f t="shared" si="8"/>
        <v>2.8317866880112059</v>
      </c>
      <c r="G13" s="3">
        <f t="shared" si="9"/>
        <v>3.3459507919115463</v>
      </c>
      <c r="H13" s="3">
        <f t="shared" si="11"/>
        <v>4.2290767903364985</v>
      </c>
      <c r="I13" s="3">
        <f t="shared" si="12"/>
        <v>4.5408060371466687</v>
      </c>
      <c r="J13" s="3">
        <f t="shared" si="13"/>
        <v>5.6053650525058494</v>
      </c>
      <c r="K13" s="3">
        <f t="shared" ref="K13:K16" si="14">($T$7/K$17)/((T13-$T$7)/(V13-K$17))</f>
        <v>8.9320359577200463</v>
      </c>
      <c r="L13" s="3">
        <f t="shared" ref="L13:L16" si="15">($T$8/L$17)/((T13-$T$8)/(V13-L$17))</f>
        <v>12.465327845214063</v>
      </c>
      <c r="M13" s="3">
        <f t="shared" ref="M13:M16" si="16">($T$9/M$17)/((T13-$T$9)/(V13-M$17))</f>
        <v>12.466468919267491</v>
      </c>
      <c r="N13" s="3">
        <f t="shared" ref="N13:N16" si="17">($T$10/N$17)/((T13-$T$10)/(V13-N$17))</f>
        <v>13.526881720430159</v>
      </c>
      <c r="O13" s="3">
        <f>($T$11/O$17)/((T13-$T$11)/(V13-O$17))</f>
        <v>12.690000000000078</v>
      </c>
      <c r="P13" s="3">
        <f>($T$12/P$17)/((T13-$T$12)/(V13-P$17))</f>
        <v>12.079772424646</v>
      </c>
      <c r="Q13" s="3"/>
      <c r="R13" s="3"/>
      <c r="S13" s="3"/>
      <c r="T13" s="17">
        <f>SUM(C$1:C13)</f>
        <v>0.99999999999999989</v>
      </c>
      <c r="U13" s="23">
        <f t="shared" si="10"/>
        <v>-7.1484428494723695E-2</v>
      </c>
      <c r="V13" s="12">
        <v>12</v>
      </c>
      <c r="W13" s="17">
        <f t="shared" ref="W13:W16" ca="1" si="18">C13/SUM(INDIRECT("C$2:C$"&amp;$A$18))</f>
        <v>1.2768200210819817E-2</v>
      </c>
      <c r="X13" s="10">
        <f t="shared" ca="1" si="4"/>
        <v>0.15321840252983782</v>
      </c>
      <c r="Y13" s="28">
        <f ca="1">1/(2*SUM(X$2:X13)-1)</f>
        <v>8.9644367088028823E-2</v>
      </c>
      <c r="Z13" s="10">
        <f t="shared" si="5"/>
        <v>8.3333333333333329E-2</v>
      </c>
      <c r="AA13" s="10">
        <f t="shared" ca="1" si="6"/>
        <v>6.8847640960314482E-3</v>
      </c>
      <c r="AB13" s="30"/>
    </row>
    <row r="14" spans="1:28" x14ac:dyDescent="0.45">
      <c r="A14" s="7" t="b">
        <f>IFERROR(IF((D19-D14)&gt;0,ROW(D14)),"")</f>
        <v>0</v>
      </c>
      <c r="B14" s="8">
        <f>Calculations!N15</f>
        <v>8.5337470907680367E-3</v>
      </c>
      <c r="C14" s="8">
        <f t="shared" si="0"/>
        <v>2E-3</v>
      </c>
      <c r="D14" s="22">
        <f t="shared" si="2"/>
        <v>0.61420011781301165</v>
      </c>
      <c r="E14" s="21">
        <f t="shared" si="3"/>
        <v>95.815218378829812</v>
      </c>
      <c r="F14" s="3">
        <f t="shared" si="8"/>
        <v>3.0814723381819089</v>
      </c>
      <c r="G14" s="3">
        <f t="shared" si="9"/>
        <v>3.6682996916162161</v>
      </c>
      <c r="H14" s="3">
        <f t="shared" si="11"/>
        <v>4.6764366649808053</v>
      </c>
      <c r="I14" s="3">
        <f t="shared" si="12"/>
        <v>5.0752108222043386</v>
      </c>
      <c r="J14" s="3">
        <f t="shared" si="13"/>
        <v>6.3426563130417764</v>
      </c>
      <c r="K14" s="3">
        <f t="shared" si="14"/>
        <v>10.217742642672558</v>
      </c>
      <c r="L14" s="3">
        <f t="shared" si="15"/>
        <v>14.426030783663725</v>
      </c>
      <c r="M14" s="3">
        <f t="shared" si="16"/>
        <v>14.814708328715211</v>
      </c>
      <c r="N14" s="3">
        <f t="shared" si="17"/>
        <v>16.651114155432587</v>
      </c>
      <c r="O14" s="3">
        <f t="shared" ref="O14:O16" si="19">($T$11/O$17)/((T14-$T$11)/(V14-O$17))</f>
        <v>16.861546638320686</v>
      </c>
      <c r="P14" s="3">
        <f>($T$12/P$17)/((T14-$T$12)/(V14-P$17))</f>
        <v>19.056951048246244</v>
      </c>
      <c r="Q14" s="3">
        <f>($T$13/Q$17)/((T14-$T$13)/(V14-Q$17))</f>
        <v>41.666666666668938</v>
      </c>
      <c r="R14" s="3"/>
      <c r="S14" s="3"/>
      <c r="T14" s="17">
        <f>SUM(C$1:C14)</f>
        <v>1.0019999999999998</v>
      </c>
      <c r="U14" s="23">
        <f t="shared" si="10"/>
        <v>3.3387556725297252E-3</v>
      </c>
      <c r="V14" s="12">
        <v>13</v>
      </c>
      <c r="W14" s="17">
        <f t="shared" ca="1" si="18"/>
        <v>3.4187493624400693E-3</v>
      </c>
      <c r="X14" s="10">
        <f t="shared" ca="1" si="4"/>
        <v>4.4443741711720899E-2</v>
      </c>
      <c r="Y14" s="28">
        <f ca="1">1/(2*SUM(X$2:X14)-1)</f>
        <v>8.8935704079555658E-2</v>
      </c>
      <c r="Z14" s="10">
        <f t="shared" si="5"/>
        <v>7.6923076923076927E-2</v>
      </c>
      <c r="AA14" s="10">
        <f t="shared" ca="1" si="6"/>
        <v>1.3013679419518625E-2</v>
      </c>
      <c r="AB14" s="30"/>
    </row>
    <row r="15" spans="1:28" x14ac:dyDescent="0.45">
      <c r="A15" s="7" t="b">
        <f t="shared" ref="A15:A16" si="20">IFERROR(IF((D20-D15)&gt;0,ROW(D15)),"")</f>
        <v>0</v>
      </c>
      <c r="B15" s="8">
        <f>Calculations!C16</f>
        <v>2E-3</v>
      </c>
      <c r="C15" s="8">
        <f t="shared" ref="C15:C16" si="21">LARGE($B$2:$B$17,ROW(A15)-1)</f>
        <v>1E-3</v>
      </c>
      <c r="D15" s="22">
        <f t="shared" si="2"/>
        <v>1.4858945535314037</v>
      </c>
      <c r="E15" s="21">
        <f t="shared" ref="E15:E16" si="22">SUM(F15:S15)</f>
        <v>270.43280874271545</v>
      </c>
      <c r="F15" s="3">
        <f t="shared" ref="F15:F16" si="23">(T$2/F$17)/((T15-T$2)/(V15-F$17))</f>
        <v>3.3340798273841958</v>
      </c>
      <c r="G15" s="3">
        <f t="shared" ref="G15:G16" si="24">(T$3/G$17)/((T15-T$3)/(V15-G$17))</f>
        <v>3.9951350300730377</v>
      </c>
      <c r="H15" s="3">
        <f t="shared" ref="H15:H16" si="25">(T$4/H$17)/((T15-T$4)/(V15-H$17))</f>
        <v>5.1317736468696555</v>
      </c>
      <c r="I15" s="3">
        <f t="shared" ref="I15:I16" si="26">($T$5/I$17)/((T15-$T$5)/(V15-I$17))</f>
        <v>5.6208601127937623</v>
      </c>
      <c r="J15" s="3">
        <f t="shared" ref="J15:J16" si="27">($T$6/J$17)/((T15-$T$6)/(V15-J$17))</f>
        <v>7.1003116213065249</v>
      </c>
      <c r="K15" s="3">
        <f t="shared" si="14"/>
        <v>11.564795386104686</v>
      </c>
      <c r="L15" s="3">
        <f t="shared" si="15"/>
        <v>16.536112764071312</v>
      </c>
      <c r="M15" s="3">
        <f t="shared" si="16"/>
        <v>17.349901618378979</v>
      </c>
      <c r="N15" s="3">
        <f t="shared" si="17"/>
        <v>20.044422774798434</v>
      </c>
      <c r="O15" s="3">
        <f t="shared" si="19"/>
        <v>21.267859387439085</v>
      </c>
      <c r="P15" s="3">
        <f t="shared" ref="P15:P16" si="28">($T$12/P$17)/((T15-$T$12)/(V15-P$17))</f>
        <v>25.855077941004652</v>
      </c>
      <c r="Q15" s="3">
        <f t="shared" ref="Q15:Q16" si="29">($T$13/Q$17)/((T15-$T$13)/(V15-Q$17))</f>
        <v>55.555555555559614</v>
      </c>
      <c r="R15" s="3">
        <f>($T$14/R$17)/((T15-$T$14)/(V15-R$17))</f>
        <v>77.07692307693155</v>
      </c>
      <c r="S15" s="3"/>
      <c r="T15" s="17">
        <f>SUM(C$1:C15)</f>
        <v>1.0029999999999997</v>
      </c>
      <c r="U15" s="23">
        <f t="shared" si="10"/>
        <v>0.871694435718392</v>
      </c>
      <c r="V15" s="12">
        <v>14</v>
      </c>
      <c r="W15" s="17">
        <f t="shared" ca="1" si="18"/>
        <v>1.7093746812200346E-3</v>
      </c>
      <c r="X15" s="10">
        <f t="shared" ca="1" si="4"/>
        <v>2.3931245537080485E-2</v>
      </c>
      <c r="Y15" s="28">
        <f ca="1">1/(2*SUM(X$2:X15)-1)</f>
        <v>8.8558737488281608E-2</v>
      </c>
      <c r="Z15" s="10">
        <f t="shared" si="5"/>
        <v>7.1428571428571425E-2</v>
      </c>
      <c r="AA15" s="10">
        <f t="shared" ca="1" si="6"/>
        <v>1.8447871141226351E-2</v>
      </c>
      <c r="AB15" s="30"/>
    </row>
    <row r="16" spans="1:28" x14ac:dyDescent="0.45">
      <c r="A16" s="7" t="str">
        <f t="shared" si="20"/>
        <v/>
      </c>
      <c r="B16" s="8">
        <f>Calculations!C17</f>
        <v>1E-3</v>
      </c>
      <c r="C16" s="8">
        <f t="shared" si="21"/>
        <v>0</v>
      </c>
      <c r="D16" s="22" t="e">
        <f t="shared" si="2"/>
        <v>#DIV/0!</v>
      </c>
      <c r="E16" s="21" t="e">
        <f t="shared" si="22"/>
        <v>#DIV/0!</v>
      </c>
      <c r="F16" s="3">
        <f t="shared" si="23"/>
        <v>3.5905475064137495</v>
      </c>
      <c r="G16" s="3">
        <f t="shared" si="24"/>
        <v>4.3280629492457905</v>
      </c>
      <c r="H16" s="3">
        <f t="shared" si="25"/>
        <v>5.5982985238578058</v>
      </c>
      <c r="I16" s="3">
        <f t="shared" si="26"/>
        <v>6.1829461240731387</v>
      </c>
      <c r="J16" s="3">
        <f t="shared" si="27"/>
        <v>7.8892351347850269</v>
      </c>
      <c r="K16" s="3">
        <f t="shared" si="14"/>
        <v>13.010394809367771</v>
      </c>
      <c r="L16" s="3">
        <f t="shared" si="15"/>
        <v>18.898414587510075</v>
      </c>
      <c r="M16" s="3">
        <f t="shared" si="16"/>
        <v>20.241551888108805</v>
      </c>
      <c r="N16" s="3">
        <f t="shared" si="17"/>
        <v>24.05330732975812</v>
      </c>
      <c r="O16" s="3">
        <f t="shared" si="19"/>
        <v>26.584824234298857</v>
      </c>
      <c r="P16" s="3">
        <f t="shared" si="28"/>
        <v>34.473437254672866</v>
      </c>
      <c r="Q16" s="3">
        <f t="shared" si="29"/>
        <v>83.333333333339411</v>
      </c>
      <c r="R16" s="3">
        <f>($T$14/R$17)/((T16-$T$14)/(V16-R$17))</f>
        <v>154.1538461538631</v>
      </c>
      <c r="S16" s="3" t="e">
        <f>($T$15/S$17)/((T16-$T$15)/(V16-S$17))</f>
        <v>#DIV/0!</v>
      </c>
      <c r="T16" s="17">
        <f>SUM(C$1:C16)</f>
        <v>1.0029999999999997</v>
      </c>
      <c r="U16" s="23" t="e">
        <f t="shared" si="10"/>
        <v>#DIV/0!</v>
      </c>
      <c r="V16" s="12">
        <v>15</v>
      </c>
      <c r="W16" s="17">
        <f t="shared" ca="1" si="18"/>
        <v>0</v>
      </c>
      <c r="X16" s="10">
        <f t="shared" ca="1" si="4"/>
        <v>0</v>
      </c>
      <c r="Y16" s="28">
        <f ca="1">1/(2*SUM(X$2:X16)-1)</f>
        <v>8.8558737488281608E-2</v>
      </c>
      <c r="Z16" s="10">
        <f t="shared" si="5"/>
        <v>6.6666666666666666E-2</v>
      </c>
      <c r="AA16" s="10">
        <f t="shared" ca="1" si="6"/>
        <v>2.3455790166016011E-2</v>
      </c>
      <c r="AB16" s="30"/>
    </row>
    <row r="17" spans="1:27" x14ac:dyDescent="0.45">
      <c r="A17" s="7"/>
      <c r="B17" s="7"/>
      <c r="C17" s="25"/>
      <c r="D17" s="7"/>
      <c r="E17" s="7"/>
      <c r="F17" s="11">
        <v>1</v>
      </c>
      <c r="G17" s="11">
        <v>2</v>
      </c>
      <c r="H17" s="11">
        <v>3</v>
      </c>
      <c r="I17" s="11">
        <v>4</v>
      </c>
      <c r="J17" s="11">
        <v>5</v>
      </c>
      <c r="K17" s="11">
        <v>6</v>
      </c>
      <c r="L17" s="11">
        <v>7</v>
      </c>
      <c r="M17" s="11">
        <v>8</v>
      </c>
      <c r="N17" s="11">
        <v>9</v>
      </c>
      <c r="O17" s="11">
        <v>10</v>
      </c>
      <c r="P17" s="11">
        <v>11</v>
      </c>
      <c r="Q17" s="11">
        <v>12</v>
      </c>
      <c r="R17" s="11">
        <v>13</v>
      </c>
      <c r="S17" s="11">
        <v>14</v>
      </c>
      <c r="T17" s="7"/>
      <c r="U17" s="26"/>
      <c r="V17" s="7"/>
      <c r="W17" s="27"/>
      <c r="X17" s="15"/>
      <c r="Y17" s="15"/>
      <c r="Z17" s="15"/>
      <c r="AA17" s="15"/>
    </row>
    <row r="18" spans="1:27" x14ac:dyDescent="0.45">
      <c r="A18" s="29">
        <f>MIN(A2:A16)</f>
        <v>4</v>
      </c>
      <c r="B18" s="31"/>
      <c r="C18" s="6">
        <f ca="1">SUM(INDIRECT("c2:c"&amp;A18))</f>
        <v>0.58500924986572778</v>
      </c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</row>
  </sheetData>
  <sheetProtection algorithmName="SHA-512" hashValue="BZAS9YW3ee63DeZz7CHeaSH2egk45WuLDffp/2d4lh5QAJcN8/ZkvI7AZBudomNv8rPNzxLHYUigIcpxw3LG0Q==" saltValue="qKb02iNoSVQMGL1jz2z6LA==" spinCount="100000" sheet="1" formatCells="0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8"/>
  <sheetViews>
    <sheetView workbookViewId="0">
      <selection activeCell="A19" sqref="A19"/>
    </sheetView>
  </sheetViews>
  <sheetFormatPr defaultColWidth="8.796875" defaultRowHeight="14.25" x14ac:dyDescent="0.45"/>
  <cols>
    <col min="1" max="1" width="6.1328125" bestFit="1" customWidth="1"/>
    <col min="2" max="2" width="11.1328125" customWidth="1"/>
    <col min="3" max="3" width="11" bestFit="1" customWidth="1"/>
    <col min="6" max="7" width="4.796875" bestFit="1" customWidth="1"/>
    <col min="8" max="10" width="4.33203125" bestFit="1" customWidth="1"/>
    <col min="11" max="11" width="5.1328125" customWidth="1"/>
    <col min="12" max="14" width="5.33203125" bestFit="1" customWidth="1"/>
    <col min="15" max="15" width="6.6640625" bestFit="1" customWidth="1"/>
    <col min="16" max="16" width="5.33203125" customWidth="1"/>
    <col min="17" max="19" width="5.46484375" customWidth="1"/>
    <col min="23" max="23" width="9.6640625" bestFit="1" customWidth="1"/>
    <col min="24" max="24" width="11.796875" bestFit="1" customWidth="1"/>
    <col min="28" max="28" width="10.46484375" customWidth="1"/>
  </cols>
  <sheetData>
    <row r="1" spans="1:28" x14ac:dyDescent="0.45">
      <c r="A1" s="7" t="s">
        <v>23</v>
      </c>
      <c r="B1" s="10" t="s">
        <v>13</v>
      </c>
      <c r="C1" s="24" t="s">
        <v>24</v>
      </c>
      <c r="D1" s="11" t="s">
        <v>0</v>
      </c>
      <c r="E1" s="7" t="s">
        <v>1</v>
      </c>
      <c r="F1" s="9" t="s">
        <v>2</v>
      </c>
      <c r="G1" s="9" t="s">
        <v>3</v>
      </c>
      <c r="H1" s="9" t="s">
        <v>4</v>
      </c>
      <c r="I1" s="9" t="s">
        <v>5</v>
      </c>
      <c r="J1" s="9" t="s">
        <v>6</v>
      </c>
      <c r="K1" s="9" t="s">
        <v>7</v>
      </c>
      <c r="L1" s="9" t="s">
        <v>8</v>
      </c>
      <c r="M1" s="9" t="s">
        <v>9</v>
      </c>
      <c r="N1" s="9" t="s">
        <v>10</v>
      </c>
      <c r="O1" s="9" t="s">
        <v>11</v>
      </c>
      <c r="P1" s="9" t="s">
        <v>35</v>
      </c>
      <c r="Q1" s="9" t="s">
        <v>36</v>
      </c>
      <c r="R1" s="9" t="s">
        <v>40</v>
      </c>
      <c r="S1" s="9" t="s">
        <v>41</v>
      </c>
      <c r="T1" s="12" t="s">
        <v>14</v>
      </c>
      <c r="U1" s="10"/>
      <c r="V1" s="13" t="s">
        <v>15</v>
      </c>
      <c r="W1" s="14" t="s">
        <v>16</v>
      </c>
      <c r="X1" s="15" t="s">
        <v>17</v>
      </c>
      <c r="Y1" s="15" t="s">
        <v>18</v>
      </c>
      <c r="Z1" s="15" t="s">
        <v>19</v>
      </c>
      <c r="AA1" s="15" t="s">
        <v>20</v>
      </c>
    </row>
    <row r="2" spans="1:28" x14ac:dyDescent="0.45">
      <c r="A2" s="7"/>
      <c r="B2" s="8">
        <f>Calculations!O3</f>
        <v>0.21674001802852749</v>
      </c>
      <c r="C2" s="8">
        <f t="shared" ref="C2:C14" si="0">LARGE($B$2:$B$17,ROW(A2)-1)</f>
        <v>0.21674001802852749</v>
      </c>
      <c r="D2" s="16" t="s">
        <v>12</v>
      </c>
      <c r="E2" s="11"/>
      <c r="F2" s="1"/>
      <c r="G2" s="2"/>
      <c r="H2" s="2"/>
      <c r="I2" s="1"/>
      <c r="J2" s="1"/>
      <c r="K2" s="1"/>
      <c r="L2" s="2"/>
      <c r="M2" s="2"/>
      <c r="N2" s="2"/>
      <c r="O2" s="2"/>
      <c r="P2" s="2"/>
      <c r="Q2" s="2"/>
      <c r="R2" s="2"/>
      <c r="S2" s="2"/>
      <c r="T2" s="17">
        <f>SUM(C$1:C2)</f>
        <v>0.21674001802852749</v>
      </c>
      <c r="U2" s="10"/>
      <c r="V2" s="12">
        <v>1</v>
      </c>
      <c r="W2" s="17">
        <f t="shared" ref="W2:W12" ca="1" si="1">C2/SUM(INDIRECT("C$2:C$"&amp;$A$18))</f>
        <v>0.23156016315431677</v>
      </c>
      <c r="X2" s="18">
        <f ca="1">V2*W2</f>
        <v>0.23156016315431677</v>
      </c>
      <c r="Y2" s="19">
        <f ca="1">1/(2*SUM(X$2:X2)-1)</f>
        <v>-1.8626147515036402</v>
      </c>
      <c r="Z2" s="19">
        <f>1/V2</f>
        <v>1</v>
      </c>
      <c r="AA2" s="19" t="e">
        <f ca="1">(Y2-Z2)/(1-Z2)</f>
        <v>#DIV/0!</v>
      </c>
      <c r="AB2" s="30"/>
    </row>
    <row r="3" spans="1:28" x14ac:dyDescent="0.45">
      <c r="A3" s="7" t="b">
        <f>IFERROR(IF((D4-D3)&gt;0,ROW(D3)),"")</f>
        <v>0</v>
      </c>
      <c r="B3" s="8">
        <f>Calculations!O4</f>
        <v>0.15973805610053554</v>
      </c>
      <c r="C3" s="8">
        <f t="shared" si="0"/>
        <v>0.19896335966912349</v>
      </c>
      <c r="D3" s="20">
        <f t="shared" ref="D3:D16" si="2">E3*(1/(V3*(V3-1)))</f>
        <v>0.54467319608235065</v>
      </c>
      <c r="E3" s="21">
        <f t="shared" ref="E3:E14" si="3">SUM(F3:O3)</f>
        <v>1.0893463921647013</v>
      </c>
      <c r="F3" s="3">
        <f>(C$2/F$17)/((SUM(C$2:C3)-C$2)/(V3-F$17))</f>
        <v>1.0893463921647013</v>
      </c>
      <c r="G3" s="4"/>
      <c r="H3" s="4"/>
      <c r="I3" s="3"/>
      <c r="J3" s="3"/>
      <c r="K3" s="3"/>
      <c r="L3" s="4"/>
      <c r="M3" s="4"/>
      <c r="N3" s="4"/>
      <c r="O3" s="4"/>
      <c r="P3" s="4"/>
      <c r="Q3" s="4"/>
      <c r="R3" s="4"/>
      <c r="S3" s="4"/>
      <c r="T3" s="17">
        <f>SUM(C$1:C3)</f>
        <v>0.41570337769765098</v>
      </c>
      <c r="U3" s="10"/>
      <c r="V3" s="12">
        <v>2</v>
      </c>
      <c r="W3" s="17">
        <f t="shared" ca="1" si="1"/>
        <v>0.21256798096532969</v>
      </c>
      <c r="X3" s="10">
        <f t="shared" ref="X3:X16" ca="1" si="4">V3*W3</f>
        <v>0.42513596193065939</v>
      </c>
      <c r="Y3" s="28">
        <f ca="1">1/(2*SUM(X$2:X3)-1)</f>
        <v>3.1908893709327568</v>
      </c>
      <c r="Z3" s="10">
        <f t="shared" ref="Z3:Z16" si="5">1/V3</f>
        <v>0.5</v>
      </c>
      <c r="AA3" s="10">
        <f t="shared" ref="AA3:AA16" ca="1" si="6">(Y3-Z3)/(1-Z3)</f>
        <v>5.3817787418655136</v>
      </c>
      <c r="AB3" s="30"/>
    </row>
    <row r="4" spans="1:28" x14ac:dyDescent="0.45">
      <c r="A4" s="7" t="b">
        <f t="shared" ref="A4:A11" si="7">IFERROR(IF((D5-D4)&gt;0,ROW(D4)),"")</f>
        <v>0</v>
      </c>
      <c r="B4" s="8">
        <f>Calculations!O5</f>
        <v>8.484012938119731E-2</v>
      </c>
      <c r="C4" s="8">
        <f t="shared" si="0"/>
        <v>0.15973805610053554</v>
      </c>
      <c r="D4" s="22">
        <f t="shared" si="2"/>
        <v>0.41827894984051284</v>
      </c>
      <c r="E4" s="21">
        <f t="shared" si="3"/>
        <v>2.509673699043077</v>
      </c>
      <c r="F4" s="3">
        <f t="shared" ref="F4:F14" si="8">(T$2/F$17)/((T4-T$2)/(V4-F$17))</f>
        <v>1.2084703795410028</v>
      </c>
      <c r="G4" s="3">
        <f t="shared" ref="G4:G14" si="9">(T$3/G$17)/((T4-T$3)/(V4-G$17))</f>
        <v>1.3012033195020742</v>
      </c>
      <c r="H4" s="4"/>
      <c r="I4" s="3"/>
      <c r="J4" s="3"/>
      <c r="K4" s="3"/>
      <c r="L4" s="4"/>
      <c r="M4" s="4"/>
      <c r="N4" s="4"/>
      <c r="O4" s="4"/>
      <c r="P4" s="4"/>
      <c r="Q4" s="4"/>
      <c r="R4" s="4"/>
      <c r="S4" s="4"/>
      <c r="T4" s="17">
        <f>SUM(C$1:C4)</f>
        <v>0.57544143379818657</v>
      </c>
      <c r="U4" s="23">
        <f t="shared" ref="U4:U16" si="10">D4-D3</f>
        <v>-0.12639424624183782</v>
      </c>
      <c r="V4" s="12">
        <v>3</v>
      </c>
      <c r="W4" s="17">
        <f t="shared" ca="1" si="1"/>
        <v>0.17066054837978697</v>
      </c>
      <c r="X4" s="10">
        <f t="shared" ca="1" si="4"/>
        <v>0.51198164513936095</v>
      </c>
      <c r="Y4" s="28">
        <f ca="1">1/(2*SUM(X$2:X4)-1)</f>
        <v>0.74774431312746248</v>
      </c>
      <c r="Z4" s="10">
        <f t="shared" si="5"/>
        <v>0.33333333333333331</v>
      </c>
      <c r="AA4" s="10">
        <f t="shared" ca="1" si="6"/>
        <v>0.62161646969119366</v>
      </c>
      <c r="AB4" s="30"/>
    </row>
    <row r="5" spans="1:28" x14ac:dyDescent="0.45">
      <c r="A5" s="7" t="b">
        <f t="shared" si="7"/>
        <v>0</v>
      </c>
      <c r="B5" s="8">
        <f>Calculations!O6</f>
        <v>0.19896335966912349</v>
      </c>
      <c r="C5" s="8">
        <f t="shared" si="0"/>
        <v>0.12295190625165703</v>
      </c>
      <c r="D5" s="22">
        <f t="shared" si="2"/>
        <v>0.36504788812034772</v>
      </c>
      <c r="E5" s="21">
        <f t="shared" si="3"/>
        <v>4.3805746574441731</v>
      </c>
      <c r="F5" s="3">
        <f t="shared" si="8"/>
        <v>1.3499752298122967</v>
      </c>
      <c r="G5" s="3">
        <f t="shared" si="9"/>
        <v>1.4705275498241495</v>
      </c>
      <c r="H5" s="3">
        <f t="shared" ref="H5:H14" si="11">(T$4/H$17)/((T5-T$4)/(V5-H$17))</f>
        <v>1.5600718778077265</v>
      </c>
      <c r="I5" s="3"/>
      <c r="J5" s="3"/>
      <c r="K5" s="3"/>
      <c r="L5" s="4"/>
      <c r="M5" s="4"/>
      <c r="N5" s="4"/>
      <c r="O5" s="4"/>
      <c r="P5" s="4"/>
      <c r="Q5" s="4"/>
      <c r="R5" s="4"/>
      <c r="S5" s="4"/>
      <c r="T5" s="17">
        <f>SUM(C$1:C5)</f>
        <v>0.69839334004984366</v>
      </c>
      <c r="U5" s="23">
        <f t="shared" si="10"/>
        <v>-5.3231061720165118E-2</v>
      </c>
      <c r="V5" s="12">
        <v>4</v>
      </c>
      <c r="W5" s="17">
        <f t="shared" ca="1" si="1"/>
        <v>0.13135905279854973</v>
      </c>
      <c r="X5" s="10">
        <f t="shared" ca="1" si="4"/>
        <v>0.52543621119419892</v>
      </c>
      <c r="Y5" s="28">
        <f ca="1">1/(2*SUM(X$2:X5)-1)</f>
        <v>0.418720497189079</v>
      </c>
      <c r="Z5" s="10">
        <f t="shared" si="5"/>
        <v>0.25</v>
      </c>
      <c r="AA5" s="24">
        <f t="shared" ca="1" si="6"/>
        <v>0.22496066291877201</v>
      </c>
      <c r="AB5" s="30"/>
    </row>
    <row r="6" spans="1:28" x14ac:dyDescent="0.45">
      <c r="A6" s="7" t="b">
        <f t="shared" si="7"/>
        <v>0</v>
      </c>
      <c r="B6" s="8">
        <f>Calculations!O7</f>
        <v>9.1388726867808467E-2</v>
      </c>
      <c r="C6" s="8">
        <f t="shared" si="0"/>
        <v>9.1388726867808467E-2</v>
      </c>
      <c r="D6" s="22">
        <f t="shared" si="2"/>
        <v>0.34400612698412653</v>
      </c>
      <c r="E6" s="21">
        <f t="shared" si="3"/>
        <v>6.8801225396825298</v>
      </c>
      <c r="F6" s="3">
        <f t="shared" si="8"/>
        <v>1.5129083001758119</v>
      </c>
      <c r="G6" s="3">
        <f t="shared" si="9"/>
        <v>1.6669088202983804</v>
      </c>
      <c r="H6" s="3">
        <f t="shared" si="11"/>
        <v>1.7898035335106277</v>
      </c>
      <c r="I6" s="3">
        <f t="shared" ref="I6:I14" si="12">($T$5/I$17)/((T6-$T$5)/(V6-I$17))</f>
        <v>1.9105018856977096</v>
      </c>
      <c r="J6" s="3"/>
      <c r="K6" s="3"/>
      <c r="L6" s="4"/>
      <c r="M6" s="4"/>
      <c r="N6" s="4"/>
      <c r="O6" s="4"/>
      <c r="P6" s="4"/>
      <c r="Q6" s="4"/>
      <c r="R6" s="4"/>
      <c r="S6" s="4"/>
      <c r="T6" s="17">
        <f>SUM(C$1:C6)</f>
        <v>0.78978206691765207</v>
      </c>
      <c r="U6" s="23">
        <f t="shared" si="10"/>
        <v>-2.1041761136221193E-2</v>
      </c>
      <c r="V6" s="12">
        <v>5</v>
      </c>
      <c r="W6" s="17">
        <f t="shared" ca="1" si="1"/>
        <v>9.7637661454792649E-2</v>
      </c>
      <c r="X6" s="10">
        <f t="shared" ca="1" si="4"/>
        <v>0.48818830727396323</v>
      </c>
      <c r="Y6" s="28">
        <f ca="1">1/(2*SUM(X$2:X6)-1)</f>
        <v>0.29721174568965519</v>
      </c>
      <c r="Z6" s="10">
        <f t="shared" si="5"/>
        <v>0.2</v>
      </c>
      <c r="AA6" s="10">
        <f t="shared" ca="1" si="6"/>
        <v>0.12151468211206898</v>
      </c>
      <c r="AB6" s="30"/>
    </row>
    <row r="7" spans="1:28" x14ac:dyDescent="0.45">
      <c r="A7" s="7" t="b">
        <f t="shared" si="7"/>
        <v>0</v>
      </c>
      <c r="B7" s="8">
        <f>Calculations!O8</f>
        <v>0.12295190625165703</v>
      </c>
      <c r="C7" s="8">
        <f t="shared" si="0"/>
        <v>8.484012938119731E-2</v>
      </c>
      <c r="D7" s="22">
        <f t="shared" si="2"/>
        <v>0.30752060331512243</v>
      </c>
      <c r="E7" s="21">
        <f t="shared" si="3"/>
        <v>9.2256180994536727</v>
      </c>
      <c r="F7" s="3">
        <f t="shared" si="8"/>
        <v>1.6472555815265575</v>
      </c>
      <c r="G7" s="3">
        <f t="shared" si="9"/>
        <v>1.8116641150813135</v>
      </c>
      <c r="H7" s="3">
        <f t="shared" si="11"/>
        <v>1.9233904913819841</v>
      </c>
      <c r="I7" s="3">
        <f t="shared" si="12"/>
        <v>1.9814954114638188</v>
      </c>
      <c r="J7" s="3">
        <f t="shared" ref="J7:J14" si="13">($T$6/J$17)/((T7-$T$6)/(V7-J$17))</f>
        <v>1.8618124999999994</v>
      </c>
      <c r="K7" s="3"/>
      <c r="L7" s="4"/>
      <c r="M7" s="4"/>
      <c r="N7" s="4"/>
      <c r="O7" s="4"/>
      <c r="P7" s="4"/>
      <c r="Q7" s="4"/>
      <c r="R7" s="4"/>
      <c r="S7" s="4"/>
      <c r="T7" s="17">
        <f>SUM(C$1:C7)</f>
        <v>0.87462219629884941</v>
      </c>
      <c r="U7" s="23">
        <f t="shared" si="10"/>
        <v>-3.6485523669004094E-2</v>
      </c>
      <c r="V7" s="12">
        <v>6</v>
      </c>
      <c r="W7" s="17">
        <f t="shared" ca="1" si="1"/>
        <v>9.0641287106276905E-2</v>
      </c>
      <c r="X7" s="10">
        <f t="shared" ca="1" si="4"/>
        <v>0.54384772263766146</v>
      </c>
      <c r="Y7" s="28">
        <f ca="1">1/(2*SUM(X$2:X7)-1)</f>
        <v>0.22460301302931601</v>
      </c>
      <c r="Z7" s="10">
        <f t="shared" si="5"/>
        <v>0.16666666666666666</v>
      </c>
      <c r="AA7" s="10">
        <f t="shared" ca="1" si="6"/>
        <v>6.9523615635179226E-2</v>
      </c>
      <c r="AB7" s="30"/>
    </row>
    <row r="8" spans="1:28" x14ac:dyDescent="0.45">
      <c r="A8" s="7">
        <f t="shared" si="7"/>
        <v>8</v>
      </c>
      <c r="B8" s="8">
        <f>Calculations!O9</f>
        <v>1.6755925552786467E-2</v>
      </c>
      <c r="C8" s="8">
        <f t="shared" si="0"/>
        <v>6.1376531099209923E-2</v>
      </c>
      <c r="D8" s="22">
        <f t="shared" si="2"/>
        <v>0.30175025731940047</v>
      </c>
      <c r="E8" s="21">
        <f t="shared" si="3"/>
        <v>12.673510807414821</v>
      </c>
      <c r="F8" s="3">
        <f t="shared" si="8"/>
        <v>1.808028309189428</v>
      </c>
      <c r="G8" s="3">
        <f t="shared" si="9"/>
        <v>1.9974394252082852</v>
      </c>
      <c r="H8" s="3">
        <f t="shared" si="11"/>
        <v>2.127970391068299</v>
      </c>
      <c r="I8" s="3">
        <f t="shared" si="12"/>
        <v>2.2044744476679319</v>
      </c>
      <c r="J8" s="3">
        <f t="shared" si="13"/>
        <v>2.1605802357207611</v>
      </c>
      <c r="K8" s="3">
        <f>($T$7/K$17)/((T8-$T$7)/(V8-K$17))</f>
        <v>2.3750179985601152</v>
      </c>
      <c r="L8" s="4"/>
      <c r="M8" s="4"/>
      <c r="N8" s="4"/>
      <c r="O8" s="4"/>
      <c r="P8" s="4"/>
      <c r="Q8" s="4"/>
      <c r="R8" s="4"/>
      <c r="S8" s="4"/>
      <c r="T8" s="17">
        <f>SUM(C$1:C8)</f>
        <v>0.93599872739805934</v>
      </c>
      <c r="U8" s="23">
        <f t="shared" si="10"/>
        <v>-5.7703459957219594E-3</v>
      </c>
      <c r="V8" s="12">
        <v>7</v>
      </c>
      <c r="W8" s="17">
        <f t="shared" ca="1" si="1"/>
        <v>6.5573306140947196E-2</v>
      </c>
      <c r="X8" s="10">
        <f t="shared" ca="1" si="4"/>
        <v>0.45901314298663037</v>
      </c>
      <c r="Y8" s="28">
        <f ca="1">1/(2*SUM(X$2:X8)-1)</f>
        <v>0.18620842431722529</v>
      </c>
      <c r="Z8" s="10">
        <f t="shared" si="5"/>
        <v>0.14285714285714285</v>
      </c>
      <c r="AA8" s="10">
        <f t="shared" ca="1" si="6"/>
        <v>5.0576495036762835E-2</v>
      </c>
      <c r="AB8" s="30"/>
    </row>
    <row r="9" spans="1:28" x14ac:dyDescent="0.45">
      <c r="A9" s="7">
        <f t="shared" si="7"/>
        <v>9</v>
      </c>
      <c r="B9" s="8">
        <f>Calculations!O10</f>
        <v>0</v>
      </c>
      <c r="C9" s="8">
        <f t="shared" si="0"/>
        <v>2.0268837159976669E-2</v>
      </c>
      <c r="D9" s="22">
        <f t="shared" si="2"/>
        <v>0.40356114674413185</v>
      </c>
      <c r="E9" s="21">
        <f t="shared" si="3"/>
        <v>22.599424217671384</v>
      </c>
      <c r="F9" s="3">
        <f t="shared" si="8"/>
        <v>2.0515532292469572</v>
      </c>
      <c r="G9" s="3">
        <f t="shared" si="9"/>
        <v>2.3070528226004217</v>
      </c>
      <c r="H9" s="3">
        <f t="shared" si="11"/>
        <v>2.5183908846189551</v>
      </c>
      <c r="I9" s="3">
        <f t="shared" si="12"/>
        <v>2.708271217807023</v>
      </c>
      <c r="J9" s="3">
        <f t="shared" si="13"/>
        <v>2.8463094195397729</v>
      </c>
      <c r="K9" s="3">
        <f>($T$7/K$17)/((T9-$T$7)/(V9-K$17))</f>
        <v>3.5708177734480722</v>
      </c>
      <c r="L9" s="3">
        <f>($T$8/L$17)/((T9-$T$8)/(V9-L$17))</f>
        <v>6.5970288704101794</v>
      </c>
      <c r="M9" s="4"/>
      <c r="N9" s="4"/>
      <c r="O9" s="4"/>
      <c r="P9" s="4"/>
      <c r="Q9" s="4"/>
      <c r="R9" s="4"/>
      <c r="S9" s="4"/>
      <c r="T9" s="17">
        <f>SUM(C$1:C9)</f>
        <v>0.95626756455803597</v>
      </c>
      <c r="U9" s="23">
        <f t="shared" si="10"/>
        <v>0.10181088942473138</v>
      </c>
      <c r="V9" s="12">
        <v>8</v>
      </c>
      <c r="W9" s="17">
        <f t="shared" ca="1" si="1"/>
        <v>2.1654769997733966E-2</v>
      </c>
      <c r="X9" s="10">
        <f t="shared" ca="1" si="4"/>
        <v>0.17323815998187173</v>
      </c>
      <c r="Y9" s="28">
        <f ca="1">1/(2*SUM(X$2:X9)-1)</f>
        <v>0.17492295343513722</v>
      </c>
      <c r="Z9" s="10">
        <f t="shared" si="5"/>
        <v>0.125</v>
      </c>
      <c r="AA9" s="10">
        <f t="shared" ca="1" si="6"/>
        <v>5.705480392587111E-2</v>
      </c>
      <c r="AB9" s="30"/>
    </row>
    <row r="10" spans="1:28" x14ac:dyDescent="0.45">
      <c r="A10" s="7">
        <f t="shared" si="7"/>
        <v>10</v>
      </c>
      <c r="B10" s="8">
        <f>Calculations!O11</f>
        <v>9.0938013680470862E-3</v>
      </c>
      <c r="C10" s="8">
        <f t="shared" si="0"/>
        <v>1.6755925552786467E-2</v>
      </c>
      <c r="D10" s="22">
        <f t="shared" si="2"/>
        <v>0.46146927275388289</v>
      </c>
      <c r="E10" s="21">
        <f t="shared" si="3"/>
        <v>33.22578763827957</v>
      </c>
      <c r="F10" s="3">
        <f t="shared" si="8"/>
        <v>2.2926854919282746</v>
      </c>
      <c r="G10" s="3">
        <f t="shared" si="9"/>
        <v>2.6106393606393601</v>
      </c>
      <c r="H10" s="3">
        <f t="shared" si="11"/>
        <v>2.8947052547345962</v>
      </c>
      <c r="I10" s="3">
        <f t="shared" si="12"/>
        <v>3.1787903654003968</v>
      </c>
      <c r="J10" s="3">
        <f t="shared" si="13"/>
        <v>3.4480503508645013</v>
      </c>
      <c r="K10" s="3">
        <f>($T$7/K$17)/((T10-$T$7)/(V10-K$17))</f>
        <v>4.4441600431092558</v>
      </c>
      <c r="L10" s="3">
        <f>($T$8/L$17)/((T10-$T$8)/(V10-L$17))</f>
        <v>7.2229553475525599</v>
      </c>
      <c r="M10" s="3">
        <f>($T$9/M$17)/((T10-$T$9)/(V10-M$17))</f>
        <v>7.1338014240506249</v>
      </c>
      <c r="N10" s="4"/>
      <c r="O10" s="4"/>
      <c r="P10" s="4"/>
      <c r="Q10" s="4"/>
      <c r="R10" s="4"/>
      <c r="S10" s="4"/>
      <c r="T10" s="17">
        <f>SUM(C$1:C10)</f>
        <v>0.97302349011082245</v>
      </c>
      <c r="U10" s="23">
        <f t="shared" si="10"/>
        <v>5.7908126009751038E-2</v>
      </c>
      <c r="V10" s="12">
        <v>9</v>
      </c>
      <c r="W10" s="17">
        <f t="shared" ca="1" si="1"/>
        <v>1.7901654203489686E-2</v>
      </c>
      <c r="X10" s="10">
        <f t="shared" ca="1" si="4"/>
        <v>0.16111488783140718</v>
      </c>
      <c r="Y10" s="28">
        <f ca="1">1/(2*SUM(X$2:X10)-1)</f>
        <v>0.16558944099961542</v>
      </c>
      <c r="Z10" s="10">
        <f t="shared" si="5"/>
        <v>0.1111111111111111</v>
      </c>
      <c r="AA10" s="10">
        <f t="shared" ca="1" si="6"/>
        <v>6.1288121124567357E-2</v>
      </c>
      <c r="AB10" s="30"/>
    </row>
    <row r="11" spans="1:28" x14ac:dyDescent="0.45">
      <c r="A11" s="7">
        <f t="shared" si="7"/>
        <v>11</v>
      </c>
      <c r="B11" s="8">
        <f>Calculations!O12</f>
        <v>6.1376531099209923E-2</v>
      </c>
      <c r="C11" s="8">
        <f t="shared" si="0"/>
        <v>1.236810011135267E-2</v>
      </c>
      <c r="D11" s="22">
        <f t="shared" si="2"/>
        <v>0.51949841578551204</v>
      </c>
      <c r="E11" s="21">
        <f t="shared" si="3"/>
        <v>46.754857420696077</v>
      </c>
      <c r="F11" s="3">
        <f t="shared" si="8"/>
        <v>2.5377690397350992</v>
      </c>
      <c r="G11" s="3">
        <f t="shared" si="9"/>
        <v>2.9188132635253048</v>
      </c>
      <c r="H11" s="3">
        <f t="shared" si="11"/>
        <v>3.2752681218000541</v>
      </c>
      <c r="I11" s="3">
        <f t="shared" si="12"/>
        <v>3.6501616628175526</v>
      </c>
      <c r="J11" s="3">
        <f t="shared" si="13"/>
        <v>4.0375440498780151</v>
      </c>
      <c r="K11" s="3">
        <f>($T$7/K$17)/((T11-$T$7)/(V11-K$17))</f>
        <v>5.2639221318014995</v>
      </c>
      <c r="L11" s="3">
        <f>($T$8/L$17)/((T11-$T$8)/(V11-L$17))</f>
        <v>8.1214630779848171</v>
      </c>
      <c r="M11" s="3">
        <f>($T$9/M$17)/((T11-$T$9)/(V11-M$17))</f>
        <v>8.2085798816567905</v>
      </c>
      <c r="N11" s="3">
        <f>($T$10/N$17)/((T11-$T$10)/(V11-N$17))</f>
        <v>8.7413361914969432</v>
      </c>
      <c r="O11" s="4"/>
      <c r="P11" s="4"/>
      <c r="Q11" s="4"/>
      <c r="R11" s="4"/>
      <c r="S11" s="4"/>
      <c r="T11" s="17">
        <f>SUM(C$1:C11)</f>
        <v>0.98539159022217515</v>
      </c>
      <c r="U11" s="23">
        <f t="shared" si="10"/>
        <v>5.8029143031629149E-2</v>
      </c>
      <c r="V11" s="12">
        <v>10</v>
      </c>
      <c r="W11" s="17">
        <f t="shared" ca="1" si="1"/>
        <v>1.321380013596193E-2</v>
      </c>
      <c r="X11" s="10">
        <f t="shared" ca="1" si="4"/>
        <v>0.13213800135961931</v>
      </c>
      <c r="Y11" s="28">
        <f ca="1">1/(2*SUM(X$2:X11)-1)</f>
        <v>0.15864684629626305</v>
      </c>
      <c r="Z11" s="10">
        <f t="shared" si="5"/>
        <v>0.1</v>
      </c>
      <c r="AA11" s="10">
        <f t="shared" ca="1" si="6"/>
        <v>6.5163162551403378E-2</v>
      </c>
      <c r="AB11" s="30"/>
    </row>
    <row r="12" spans="1:28" x14ac:dyDescent="0.45">
      <c r="A12" s="7" t="b">
        <f>IFERROR(IF((D17-D12)&gt;0,ROW(D12)),"")</f>
        <v>0</v>
      </c>
      <c r="B12" s="8">
        <f>Calculations!O13</f>
        <v>2.0268837159976669E-2</v>
      </c>
      <c r="C12" s="8">
        <f t="shared" si="0"/>
        <v>9.0938013680470862E-3</v>
      </c>
      <c r="D12" s="22">
        <f t="shared" si="2"/>
        <v>0.58143471154421134</v>
      </c>
      <c r="E12" s="21">
        <f t="shared" si="3"/>
        <v>63.957818269863253</v>
      </c>
      <c r="F12" s="3">
        <f t="shared" si="8"/>
        <v>2.7867734787796148</v>
      </c>
      <c r="G12" s="3">
        <f t="shared" si="9"/>
        <v>3.2320721009596665</v>
      </c>
      <c r="H12" s="3">
        <f t="shared" si="11"/>
        <v>3.6619320278805905</v>
      </c>
      <c r="I12" s="3">
        <f t="shared" si="12"/>
        <v>4.1277310171919783</v>
      </c>
      <c r="J12" s="3">
        <f t="shared" si="13"/>
        <v>4.6298147908302036</v>
      </c>
      <c r="K12" s="3">
        <f>($T$7/K$17)/((T12-$T$7)/(V12-K$17))</f>
        <v>6.0806974858069758</v>
      </c>
      <c r="L12" s="3">
        <f>($T$8/L$17)/((T12-$T$8)/(V12-L$17))</f>
        <v>9.1449294132884393</v>
      </c>
      <c r="M12" s="3">
        <f>($T$9/M$17)/((T12-$T$9)/(V12-M$17))</f>
        <v>9.3830645161290303</v>
      </c>
      <c r="N12" s="3">
        <f>($T$10/N$17)/((T12-$T$10)/(V12-N$17))</f>
        <v>10.074943380687671</v>
      </c>
      <c r="O12" s="3">
        <f>($T$11/O$17)/((T12-$T$11)/(V12-O$17))</f>
        <v>10.835860058309082</v>
      </c>
      <c r="P12" s="3"/>
      <c r="Q12" s="3"/>
      <c r="R12" s="3"/>
      <c r="S12" s="3"/>
      <c r="T12" s="17">
        <f>SUM(C$1:C12)</f>
        <v>0.9944853915902222</v>
      </c>
      <c r="U12" s="23">
        <f t="shared" si="10"/>
        <v>6.19362957586993E-2</v>
      </c>
      <c r="V12" s="12">
        <v>11</v>
      </c>
      <c r="W12" s="17">
        <f t="shared" ca="1" si="1"/>
        <v>9.7156129617040551E-3</v>
      </c>
      <c r="X12" s="10">
        <f t="shared" ca="1" si="4"/>
        <v>0.1068717425787446</v>
      </c>
      <c r="Y12" s="28">
        <f ca="1">1/(2*SUM(X$2:X12)-1)</f>
        <v>0.15344361477412011</v>
      </c>
      <c r="Z12" s="10">
        <f t="shared" si="5"/>
        <v>9.0909090909090912E-2</v>
      </c>
      <c r="AA12" s="10">
        <f t="shared" ca="1" si="6"/>
        <v>6.8787976251532115E-2</v>
      </c>
      <c r="AB12" s="30"/>
    </row>
    <row r="13" spans="1:28" x14ac:dyDescent="0.45">
      <c r="A13" s="7" t="b">
        <f>IFERROR(IF((D18-D13)&gt;0,ROW(D13)),"")</f>
        <v>0</v>
      </c>
      <c r="B13" s="8">
        <f>Calculations!O14</f>
        <v>5.5146084097778252E-3</v>
      </c>
      <c r="C13" s="8">
        <f t="shared" si="0"/>
        <v>5.5146084097778252E-3</v>
      </c>
      <c r="D13" s="22">
        <f t="shared" si="2"/>
        <v>0.56384347605603069</v>
      </c>
      <c r="E13" s="21">
        <f t="shared" si="3"/>
        <v>74.427338839396043</v>
      </c>
      <c r="F13" s="3">
        <f t="shared" si="8"/>
        <v>3.043868259824662</v>
      </c>
      <c r="G13" s="3">
        <f t="shared" si="9"/>
        <v>3.557297456723461</v>
      </c>
      <c r="H13" s="3">
        <f t="shared" si="11"/>
        <v>4.066162925032005</v>
      </c>
      <c r="I13" s="3">
        <f t="shared" si="12"/>
        <v>4.6311533052039398</v>
      </c>
      <c r="J13" s="3">
        <f t="shared" si="13"/>
        <v>5.2597553285408001</v>
      </c>
      <c r="K13" s="3">
        <f t="shared" ref="K13:K16" si="14">($T$7/K$17)/((T13-$T$7)/(V13-K$17))</f>
        <v>6.97589342355678</v>
      </c>
      <c r="L13" s="3">
        <f t="shared" ref="L13:L16" si="15">($T$8/L$17)/((T13-$T$8)/(V13-L$17))</f>
        <v>10.446206651674764</v>
      </c>
      <c r="M13" s="3">
        <f t="shared" ref="M13:M16" si="16">($T$9/M$17)/((T13-$T$9)/(V13-M$17))</f>
        <v>10.933161564110341</v>
      </c>
      <c r="N13" s="3">
        <f t="shared" ref="N13:N16" si="17">($T$10/N$17)/((T13-$T$10)/(V13-N$17))</f>
        <v>12.023095823095838</v>
      </c>
      <c r="O13" s="3">
        <f>($T$11/O$17)/((T13-$T$11)/(V13-O$17))</f>
        <v>13.490744101633453</v>
      </c>
      <c r="P13" s="3">
        <f>($T$12/P$17)/((T13-$T$12)/(V13-P$17))</f>
        <v>16.394230769230845</v>
      </c>
      <c r="Q13" s="3"/>
      <c r="R13" s="3"/>
      <c r="S13" s="3"/>
      <c r="T13" s="17">
        <f>SUM(C$1:C13)</f>
        <v>1</v>
      </c>
      <c r="U13" s="23">
        <f t="shared" si="10"/>
        <v>-1.7591235488180645E-2</v>
      </c>
      <c r="V13" s="12">
        <v>12</v>
      </c>
      <c r="W13" s="17">
        <f t="shared" ref="W13:W16" ca="1" si="18">C13/SUM(INDIRECT("C$2:C$"&amp;$A$18))</f>
        <v>5.8916836619079989E-3</v>
      </c>
      <c r="X13" s="10">
        <f t="shared" ca="1" si="4"/>
        <v>7.0700203942895987E-2</v>
      </c>
      <c r="Y13" s="28">
        <f ca="1">1/(2*SUM(X$2:X13)-1)</f>
        <v>0.15018505126132645</v>
      </c>
      <c r="Z13" s="10">
        <f t="shared" si="5"/>
        <v>8.3333333333333329E-2</v>
      </c>
      <c r="AA13" s="10">
        <f t="shared" ca="1" si="6"/>
        <v>7.2929146830537944E-2</v>
      </c>
      <c r="AB13" s="30"/>
    </row>
    <row r="14" spans="1:28" x14ac:dyDescent="0.45">
      <c r="A14" s="7" t="b">
        <f>IFERROR(IF((D19-D14)&gt;0,ROW(D14)),"")</f>
        <v>0</v>
      </c>
      <c r="B14" s="8">
        <f>Calculations!O15</f>
        <v>1.236810011135267E-2</v>
      </c>
      <c r="C14" s="8">
        <f t="shared" si="0"/>
        <v>2E-3</v>
      </c>
      <c r="D14" s="22">
        <f t="shared" si="2"/>
        <v>0.56921492047169275</v>
      </c>
      <c r="E14" s="21">
        <f t="shared" si="3"/>
        <v>88.797527593584064</v>
      </c>
      <c r="F14" s="3">
        <f t="shared" si="8"/>
        <v>3.3121262716235251</v>
      </c>
      <c r="G14" s="3">
        <f t="shared" si="9"/>
        <v>3.8996789174030346</v>
      </c>
      <c r="H14" s="3">
        <f t="shared" si="11"/>
        <v>4.4967755066794561</v>
      </c>
      <c r="I14" s="3">
        <f t="shared" si="12"/>
        <v>5.175726432911997</v>
      </c>
      <c r="J14" s="3">
        <f t="shared" si="13"/>
        <v>5.9544982307310601</v>
      </c>
      <c r="K14" s="3">
        <f t="shared" si="14"/>
        <v>8.0107564481380713</v>
      </c>
      <c r="L14" s="3">
        <f t="shared" si="15"/>
        <v>12.155593246249936</v>
      </c>
      <c r="M14" s="3">
        <f t="shared" si="16"/>
        <v>13.068781972200712</v>
      </c>
      <c r="N14" s="3">
        <f t="shared" si="17"/>
        <v>14.924326157554836</v>
      </c>
      <c r="O14" s="3">
        <f t="shared" ref="O14:O16" si="19">($T$11/O$17)/((T14-$T$11)/(V14-O$17))</f>
        <v>17.799264410091443</v>
      </c>
      <c r="P14" s="3">
        <f>($T$12/P$17)/((T14-$T$12)/(V14-P$17))</f>
        <v>24.061869346166407</v>
      </c>
      <c r="Q14" s="3">
        <f>($T$13/Q$17)/((T14-$T$13)/(V14-Q$17))</f>
        <v>41.666666666666629</v>
      </c>
      <c r="R14" s="3"/>
      <c r="S14" s="3"/>
      <c r="T14" s="17">
        <f>SUM(C$1:C14)</f>
        <v>1.002</v>
      </c>
      <c r="U14" s="23">
        <f t="shared" si="10"/>
        <v>5.3714444156620633E-3</v>
      </c>
      <c r="V14" s="12">
        <v>13</v>
      </c>
      <c r="W14" s="17">
        <f t="shared" ca="1" si="18"/>
        <v>2.1367550419215953E-3</v>
      </c>
      <c r="X14" s="10">
        <f t="shared" ca="1" si="4"/>
        <v>2.7777815544980738E-2</v>
      </c>
      <c r="Y14" s="28">
        <f ca="1">1/(2*SUM(X$2:X14)-1)</f>
        <v>0.14894233224926853</v>
      </c>
      <c r="Z14" s="10">
        <f t="shared" si="5"/>
        <v>7.6923076923076927E-2</v>
      </c>
      <c r="AA14" s="10">
        <f t="shared" ca="1" si="6"/>
        <v>7.8020859936707571E-2</v>
      </c>
      <c r="AB14" s="30"/>
    </row>
    <row r="15" spans="1:28" x14ac:dyDescent="0.45">
      <c r="A15" s="7" t="b">
        <f t="shared" ref="A15:A16" si="20">IFERROR(IF((D20-D15)&gt;0,ROW(D15)),"")</f>
        <v>0</v>
      </c>
      <c r="B15" s="8">
        <f>Calculations!C16</f>
        <v>2E-3</v>
      </c>
      <c r="C15" s="8">
        <f t="shared" ref="C15:C16" si="21">LARGE($B$2:$B$17,ROW(A15)-1)</f>
        <v>1E-3</v>
      </c>
      <c r="D15" s="22">
        <f t="shared" si="2"/>
        <v>1.4751065038945732</v>
      </c>
      <c r="E15" s="21">
        <f t="shared" ref="E15:E16" si="22">SUM(F15:S15)</f>
        <v>268.4693837088123</v>
      </c>
      <c r="F15" s="3">
        <f t="shared" ref="F15:F16" si="23">(T$2/F$17)/((T15-T$2)/(V15-F$17))</f>
        <v>3.5835732441907338</v>
      </c>
      <c r="G15" s="3">
        <f t="shared" ref="G15:G16" si="24">(T$3/G$17)/((T15-T$3)/(V15-G$17))</f>
        <v>4.2469514917486526</v>
      </c>
      <c r="H15" s="3">
        <f t="shared" ref="H15:H16" si="25">(T$4/H$17)/((T15-T$4)/(V15-H$17))</f>
        <v>4.9348839918477019</v>
      </c>
      <c r="I15" s="3">
        <f t="shared" ref="I15:I16" si="26">($T$5/I$17)/((T15-$T$5)/(V15-I$17))</f>
        <v>5.7319276945891797</v>
      </c>
      <c r="J15" s="3">
        <f t="shared" ref="J15:J16" si="27">($T$6/J$17)/((T15-$T$6)/(V15-J$17))</f>
        <v>6.6673928402763787</v>
      </c>
      <c r="K15" s="3">
        <f t="shared" si="14"/>
        <v>9.0838361054467462</v>
      </c>
      <c r="L15" s="3">
        <f t="shared" si="15"/>
        <v>13.9698649152367</v>
      </c>
      <c r="M15" s="3">
        <f t="shared" si="16"/>
        <v>15.346956918374266</v>
      </c>
      <c r="N15" s="3">
        <f t="shared" si="17"/>
        <v>18.033073483724255</v>
      </c>
      <c r="O15" s="3">
        <f t="shared" si="19"/>
        <v>22.384567434661459</v>
      </c>
      <c r="P15" s="3">
        <f t="shared" ref="P15:P16" si="28">($T$12/P$17)/((T15-$T$12)/(V15-P$17))</f>
        <v>31.853876956227111</v>
      </c>
      <c r="Q15" s="3">
        <f t="shared" ref="Q15:Q16" si="29">($T$13/Q$17)/((T15-$T$13)/(V15-Q$17))</f>
        <v>55.555555555557561</v>
      </c>
      <c r="R15" s="3">
        <f>($T$14/R$17)/((T15-$T$14)/(V15-R$17))</f>
        <v>77.076923076931564</v>
      </c>
      <c r="S15" s="3"/>
      <c r="T15" s="17">
        <f>SUM(C$1:C15)</f>
        <v>1.0029999999999999</v>
      </c>
      <c r="U15" s="23">
        <f t="shared" si="10"/>
        <v>0.90589158342288045</v>
      </c>
      <c r="V15" s="12">
        <v>14</v>
      </c>
      <c r="W15" s="17">
        <f t="shared" ca="1" si="18"/>
        <v>1.0683775209607976E-3</v>
      </c>
      <c r="X15" s="10">
        <f t="shared" ca="1" si="4"/>
        <v>1.4957285293451167E-2</v>
      </c>
      <c r="Y15" s="28">
        <f ca="1">1/(2*SUM(X$2:X15)-1)</f>
        <v>0.1482816565208144</v>
      </c>
      <c r="Z15" s="10">
        <f t="shared" si="5"/>
        <v>7.1428571428571425E-2</v>
      </c>
      <c r="AA15" s="10">
        <f t="shared" ca="1" si="6"/>
        <v>8.2764860868569365E-2</v>
      </c>
      <c r="AB15" s="30"/>
    </row>
    <row r="16" spans="1:28" x14ac:dyDescent="0.45">
      <c r="A16" s="7" t="str">
        <f t="shared" si="20"/>
        <v/>
      </c>
      <c r="B16" s="8">
        <f>Calculations!C17</f>
        <v>1E-3</v>
      </c>
      <c r="C16" s="8">
        <f t="shared" si="21"/>
        <v>0</v>
      </c>
      <c r="D16" s="22" t="e">
        <f t="shared" si="2"/>
        <v>#DIV/0!</v>
      </c>
      <c r="E16" s="21" t="e">
        <f t="shared" si="22"/>
        <v>#DIV/0!</v>
      </c>
      <c r="F16" s="3">
        <f t="shared" si="23"/>
        <v>3.859232724513098</v>
      </c>
      <c r="G16" s="3">
        <f t="shared" si="24"/>
        <v>4.6008641160610404</v>
      </c>
      <c r="H16" s="3">
        <f t="shared" si="25"/>
        <v>5.3835098092884008</v>
      </c>
      <c r="I16" s="3">
        <f t="shared" si="26"/>
        <v>6.3051204640480973</v>
      </c>
      <c r="J16" s="3">
        <f t="shared" si="27"/>
        <v>7.4082142669737534</v>
      </c>
      <c r="K16" s="3">
        <f t="shared" si="14"/>
        <v>10.21931561862759</v>
      </c>
      <c r="L16" s="3">
        <f t="shared" si="15"/>
        <v>15.965559903127659</v>
      </c>
      <c r="M16" s="3">
        <f t="shared" si="16"/>
        <v>17.90478307143664</v>
      </c>
      <c r="N16" s="3">
        <f t="shared" si="17"/>
        <v>21.639688180469104</v>
      </c>
      <c r="O16" s="3">
        <f t="shared" si="19"/>
        <v>27.980709293326825</v>
      </c>
      <c r="P16" s="3">
        <f t="shared" si="28"/>
        <v>42.471835941636144</v>
      </c>
      <c r="Q16" s="3">
        <f t="shared" si="29"/>
        <v>83.333333333336341</v>
      </c>
      <c r="R16" s="3">
        <f>($T$14/R$17)/((T16-$T$14)/(V16-R$17))</f>
        <v>154.15384615386313</v>
      </c>
      <c r="S16" s="3" t="e">
        <f>($T$15/S$17)/((T16-$T$15)/(V16-S$17))</f>
        <v>#DIV/0!</v>
      </c>
      <c r="T16" s="17">
        <f>SUM(C$1:C16)</f>
        <v>1.0029999999999999</v>
      </c>
      <c r="U16" s="23" t="e">
        <f t="shared" si="10"/>
        <v>#DIV/0!</v>
      </c>
      <c r="V16" s="12">
        <v>15</v>
      </c>
      <c r="W16" s="17">
        <f t="shared" ca="1" si="18"/>
        <v>0</v>
      </c>
      <c r="X16" s="10">
        <f t="shared" ca="1" si="4"/>
        <v>0</v>
      </c>
      <c r="Y16" s="28">
        <f ca="1">1/(2*SUM(X$2:X16)-1)</f>
        <v>0.1482816565208144</v>
      </c>
      <c r="Z16" s="10">
        <f t="shared" si="5"/>
        <v>6.6666666666666666E-2</v>
      </c>
      <c r="AA16" s="10">
        <f t="shared" ca="1" si="6"/>
        <v>8.7444631986586863E-2</v>
      </c>
      <c r="AB16" s="30"/>
    </row>
    <row r="17" spans="1:27" x14ac:dyDescent="0.45">
      <c r="A17" s="7"/>
      <c r="B17" s="7"/>
      <c r="C17" s="25"/>
      <c r="D17" s="7"/>
      <c r="E17" s="7"/>
      <c r="F17" s="11">
        <v>1</v>
      </c>
      <c r="G17" s="11">
        <v>2</v>
      </c>
      <c r="H17" s="11">
        <v>3</v>
      </c>
      <c r="I17" s="11">
        <v>4</v>
      </c>
      <c r="J17" s="11">
        <v>5</v>
      </c>
      <c r="K17" s="11">
        <v>6</v>
      </c>
      <c r="L17" s="11">
        <v>7</v>
      </c>
      <c r="M17" s="11">
        <v>8</v>
      </c>
      <c r="N17" s="11">
        <v>9</v>
      </c>
      <c r="O17" s="11">
        <v>10</v>
      </c>
      <c r="P17" s="11">
        <v>11</v>
      </c>
      <c r="Q17" s="11">
        <v>12</v>
      </c>
      <c r="R17" s="11">
        <v>13</v>
      </c>
      <c r="S17" s="11">
        <v>14</v>
      </c>
      <c r="T17" s="7"/>
      <c r="U17" s="26"/>
      <c r="V17" s="7"/>
      <c r="W17" s="27"/>
      <c r="X17" s="15"/>
      <c r="Y17" s="15"/>
      <c r="Z17" s="15"/>
      <c r="AA17" s="15"/>
    </row>
    <row r="18" spans="1:27" x14ac:dyDescent="0.45">
      <c r="A18" s="29">
        <f>MIN(A2:A16)</f>
        <v>8</v>
      </c>
      <c r="B18" s="31"/>
      <c r="C18" s="6">
        <f ca="1">SUM(INDIRECT("c2:c"&amp;A18))</f>
        <v>0.93599872739805934</v>
      </c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</row>
  </sheetData>
  <sheetProtection algorithmName="SHA-512" hashValue="/uhY8+K5ABlM9SqXpL1+nJo8ncNh4dw3gAkfahMg++vcIgIu9+ZBh9lwtloP2tAkoWIf5gbILKL1zfMyrCjbJg==" saltValue="/npc9V+XXEJcBPvVSOfzDw==" spinCount="100000" sheet="1" formatCells="0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8"/>
  <sheetViews>
    <sheetView workbookViewId="0">
      <selection activeCell="B17" sqref="B17"/>
    </sheetView>
  </sheetViews>
  <sheetFormatPr defaultColWidth="8.796875" defaultRowHeight="14.25" x14ac:dyDescent="0.45"/>
  <cols>
    <col min="1" max="1" width="6.1328125" bestFit="1" customWidth="1"/>
    <col min="2" max="2" width="11.1328125" customWidth="1"/>
    <col min="3" max="3" width="11" bestFit="1" customWidth="1"/>
    <col min="6" max="7" width="4.796875" bestFit="1" customWidth="1"/>
    <col min="8" max="10" width="4.33203125" bestFit="1" customWidth="1"/>
    <col min="11" max="11" width="5.1328125" customWidth="1"/>
    <col min="12" max="14" width="5.33203125" bestFit="1" customWidth="1"/>
    <col min="15" max="15" width="6.6640625" bestFit="1" customWidth="1"/>
    <col min="16" max="16" width="5.33203125" customWidth="1"/>
    <col min="17" max="19" width="5.46484375" customWidth="1"/>
    <col min="23" max="23" width="9.6640625" bestFit="1" customWidth="1"/>
    <col min="24" max="24" width="11.796875" bestFit="1" customWidth="1"/>
    <col min="28" max="28" width="10.46484375" customWidth="1"/>
  </cols>
  <sheetData>
    <row r="1" spans="1:28" x14ac:dyDescent="0.45">
      <c r="A1" s="7" t="s">
        <v>23</v>
      </c>
      <c r="B1" s="10" t="s">
        <v>13</v>
      </c>
      <c r="C1" s="24" t="s">
        <v>24</v>
      </c>
      <c r="D1" s="11" t="s">
        <v>0</v>
      </c>
      <c r="E1" s="7" t="s">
        <v>1</v>
      </c>
      <c r="F1" s="9" t="s">
        <v>2</v>
      </c>
      <c r="G1" s="9" t="s">
        <v>3</v>
      </c>
      <c r="H1" s="9" t="s">
        <v>4</v>
      </c>
      <c r="I1" s="9" t="s">
        <v>5</v>
      </c>
      <c r="J1" s="9" t="s">
        <v>6</v>
      </c>
      <c r="K1" s="9" t="s">
        <v>7</v>
      </c>
      <c r="L1" s="9" t="s">
        <v>8</v>
      </c>
      <c r="M1" s="9" t="s">
        <v>9</v>
      </c>
      <c r="N1" s="9" t="s">
        <v>10</v>
      </c>
      <c r="O1" s="9" t="s">
        <v>11</v>
      </c>
      <c r="P1" s="9" t="s">
        <v>35</v>
      </c>
      <c r="Q1" s="9" t="s">
        <v>36</v>
      </c>
      <c r="R1" s="9" t="s">
        <v>40</v>
      </c>
      <c r="S1" s="9" t="s">
        <v>41</v>
      </c>
      <c r="T1" s="12" t="s">
        <v>14</v>
      </c>
      <c r="U1" s="10"/>
      <c r="V1" s="13" t="s">
        <v>15</v>
      </c>
      <c r="W1" s="14" t="s">
        <v>16</v>
      </c>
      <c r="X1" s="15" t="s">
        <v>17</v>
      </c>
      <c r="Y1" s="15" t="s">
        <v>18</v>
      </c>
      <c r="Z1" s="15" t="s">
        <v>19</v>
      </c>
      <c r="AA1" s="15" t="s">
        <v>20</v>
      </c>
    </row>
    <row r="2" spans="1:28" x14ac:dyDescent="0.45">
      <c r="A2" s="7"/>
      <c r="B2" s="8">
        <f>Calculations!P3</f>
        <v>0.29078234504697054</v>
      </c>
      <c r="C2" s="8">
        <f t="shared" ref="C2:C14" si="0">LARGE($B$2:$B$17,ROW(A2)-1)</f>
        <v>0.29078234504697054</v>
      </c>
      <c r="D2" s="16" t="s">
        <v>12</v>
      </c>
      <c r="E2" s="11"/>
      <c r="F2" s="1"/>
      <c r="G2" s="2"/>
      <c r="H2" s="2"/>
      <c r="I2" s="1"/>
      <c r="J2" s="1"/>
      <c r="K2" s="1"/>
      <c r="L2" s="2"/>
      <c r="M2" s="2"/>
      <c r="N2" s="2"/>
      <c r="O2" s="2"/>
      <c r="P2" s="2"/>
      <c r="Q2" s="2"/>
      <c r="R2" s="2"/>
      <c r="S2" s="2"/>
      <c r="T2" s="17">
        <f>SUM(C$1:C2)</f>
        <v>0.29078234504697054</v>
      </c>
      <c r="U2" s="10"/>
      <c r="V2" s="12">
        <v>1</v>
      </c>
      <c r="W2" s="17">
        <f t="shared" ref="W2:W14" ca="1" si="1">C2/SUM(INDIRECT("C$2:C$"&amp;$A$18))</f>
        <v>0.52110496253326355</v>
      </c>
      <c r="X2" s="18">
        <f ca="1">V2*W2</f>
        <v>0.52110496253326355</v>
      </c>
      <c r="Y2" s="19">
        <f ca="1">1/(2*SUM(X$2:X2)-1)</f>
        <v>23.69111052492747</v>
      </c>
      <c r="Z2" s="19">
        <f>1/V2</f>
        <v>1</v>
      </c>
      <c r="AA2" s="19" t="e">
        <f ca="1">(Y2-Z2)/(1-Z2)</f>
        <v>#DIV/0!</v>
      </c>
      <c r="AB2" s="30"/>
    </row>
    <row r="3" spans="1:28" x14ac:dyDescent="0.45">
      <c r="A3" s="7">
        <f>IFERROR(IF((D4-D3)&gt;0,ROW(D3)),"")</f>
        <v>3</v>
      </c>
      <c r="B3" s="8">
        <f>Calculations!P4</f>
        <v>0.26722873900293254</v>
      </c>
      <c r="C3" s="8">
        <f t="shared" si="0"/>
        <v>0.26722873900293254</v>
      </c>
      <c r="D3" s="20">
        <f t="shared" ref="D3:D16" si="2">E3*(1/(V3*(V3-1)))</f>
        <v>0.5440701215968009</v>
      </c>
      <c r="E3" s="21">
        <f t="shared" ref="E3:E14" si="3">SUM(F3:O3)</f>
        <v>1.0881402431936018</v>
      </c>
      <c r="F3" s="3">
        <f>(C$2/F$17)/((SUM(C$2:C3)-C$2)/(V3-F$17))</f>
        <v>1.0881402431936018</v>
      </c>
      <c r="G3" s="4"/>
      <c r="H3" s="4"/>
      <c r="I3" s="3"/>
      <c r="J3" s="3"/>
      <c r="K3" s="3"/>
      <c r="L3" s="4"/>
      <c r="M3" s="4"/>
      <c r="N3" s="4"/>
      <c r="O3" s="4"/>
      <c r="P3" s="4"/>
      <c r="Q3" s="4"/>
      <c r="R3" s="4"/>
      <c r="S3" s="4"/>
      <c r="T3" s="17">
        <f>SUM(C$1:C3)</f>
        <v>0.55801108404990307</v>
      </c>
      <c r="U3" s="10"/>
      <c r="V3" s="12">
        <v>2</v>
      </c>
      <c r="W3" s="17">
        <f t="shared" ca="1" si="1"/>
        <v>0.4788950374667364</v>
      </c>
      <c r="X3" s="10">
        <f t="shared" ref="X3:X16" ca="1" si="4">V3*W3</f>
        <v>0.95779007493347279</v>
      </c>
      <c r="Y3" s="28">
        <f ca="1">1/(2*SUM(X$2:X3)-1)</f>
        <v>0.51077999260670515</v>
      </c>
      <c r="Z3" s="10">
        <f t="shared" ref="Z3:Z16" si="5">1/V3</f>
        <v>0.5</v>
      </c>
      <c r="AA3" s="10">
        <f t="shared" ref="AA3:AA16" ca="1" si="6">(Y3-Z3)/(1-Z3)</f>
        <v>2.1559985213410293E-2</v>
      </c>
      <c r="AB3" s="30"/>
    </row>
    <row r="4" spans="1:28" x14ac:dyDescent="0.45">
      <c r="A4" s="7" t="b">
        <f t="shared" ref="A4:A11" si="7">IFERROR(IF((D5-D4)&gt;0,ROW(D4)),"")</f>
        <v>0</v>
      </c>
      <c r="B4" s="8">
        <f>Calculations!P5</f>
        <v>0.12029673443014066</v>
      </c>
      <c r="C4" s="8">
        <f t="shared" si="0"/>
        <v>0.12029673443014066</v>
      </c>
      <c r="D4" s="22">
        <f t="shared" si="2"/>
        <v>0.63667074521975497</v>
      </c>
      <c r="E4" s="21">
        <f t="shared" si="3"/>
        <v>3.8200244713185301</v>
      </c>
      <c r="F4" s="3">
        <f t="shared" ref="F4:F14" si="8">(T$2/F$17)/((T4-T$2)/(V4-F$17))</f>
        <v>1.5007134497298511</v>
      </c>
      <c r="G4" s="3">
        <f t="shared" ref="G4:G14" si="9">(T$3/G$17)/((T4-T$3)/(V4-G$17))</f>
        <v>2.3193110215886787</v>
      </c>
      <c r="H4" s="4"/>
      <c r="I4" s="3"/>
      <c r="J4" s="3"/>
      <c r="K4" s="3"/>
      <c r="L4" s="4"/>
      <c r="M4" s="4"/>
      <c r="N4" s="4"/>
      <c r="O4" s="4"/>
      <c r="P4" s="4"/>
      <c r="Q4" s="4"/>
      <c r="R4" s="4"/>
      <c r="S4" s="4"/>
      <c r="T4" s="17">
        <f>SUM(C$1:C4)</f>
        <v>0.67830781848004373</v>
      </c>
      <c r="U4" s="23">
        <f t="shared" ref="U4:U16" si="10">D4-D3</f>
        <v>9.260062362295407E-2</v>
      </c>
      <c r="V4" s="12">
        <v>3</v>
      </c>
      <c r="W4" s="17">
        <f t="shared" ca="1" si="1"/>
        <v>0.21558126329150568</v>
      </c>
      <c r="X4" s="10">
        <f t="shared" ca="1" si="4"/>
        <v>0.64674378987451697</v>
      </c>
      <c r="Y4" s="28">
        <f ca="1">1/(2*SUM(X$2:X4)-1)</f>
        <v>0.3075713938364491</v>
      </c>
      <c r="Z4" s="10">
        <f t="shared" si="5"/>
        <v>0.33333333333333331</v>
      </c>
      <c r="AA4" s="10">
        <f t="shared" ca="1" si="6"/>
        <v>-3.8642909245326311E-2</v>
      </c>
      <c r="AB4" s="30"/>
    </row>
    <row r="5" spans="1:28" x14ac:dyDescent="0.45">
      <c r="A5" s="7">
        <f t="shared" si="7"/>
        <v>5</v>
      </c>
      <c r="B5" s="8">
        <f>Calculations!P6</f>
        <v>0.10191858442268502</v>
      </c>
      <c r="C5" s="8">
        <f t="shared" si="0"/>
        <v>0.10191858442268502</v>
      </c>
      <c r="D5" s="22">
        <f t="shared" si="2"/>
        <v>0.54265942622902008</v>
      </c>
      <c r="E5" s="21">
        <f t="shared" si="3"/>
        <v>6.5119131147482419</v>
      </c>
      <c r="F5" s="3">
        <f t="shared" si="8"/>
        <v>1.7823222514185617</v>
      </c>
      <c r="G5" s="3">
        <f t="shared" si="9"/>
        <v>2.5111278868198852</v>
      </c>
      <c r="H5" s="3">
        <f t="shared" ref="H5:H14" si="11">(T$4/H$17)/((T5-T$4)/(V5-H$17))</f>
        <v>2.2184629765097954</v>
      </c>
      <c r="I5" s="3"/>
      <c r="J5" s="3"/>
      <c r="K5" s="3"/>
      <c r="L5" s="4"/>
      <c r="M5" s="4"/>
      <c r="N5" s="4"/>
      <c r="O5" s="4"/>
      <c r="P5" s="4"/>
      <c r="Q5" s="4"/>
      <c r="R5" s="4"/>
      <c r="S5" s="4"/>
      <c r="T5" s="17">
        <f>SUM(C$1:C5)</f>
        <v>0.78022640290272871</v>
      </c>
      <c r="U5" s="23">
        <f t="shared" si="10"/>
        <v>-9.4011318990734893E-2</v>
      </c>
      <c r="V5" s="12">
        <v>4</v>
      </c>
      <c r="W5" s="17">
        <f t="shared" ca="1" si="1"/>
        <v>0.18264616480910334</v>
      </c>
      <c r="X5" s="10">
        <f t="shared" ca="1" si="4"/>
        <v>0.73058465923641336</v>
      </c>
      <c r="Y5" s="28">
        <f ca="1">1/(2*SUM(X$2:X5)-1)</f>
        <v>0.21220397931192542</v>
      </c>
      <c r="Z5" s="10">
        <f t="shared" si="5"/>
        <v>0.25</v>
      </c>
      <c r="AA5" s="24">
        <f t="shared" ca="1" si="6"/>
        <v>-5.0394694250766113E-2</v>
      </c>
      <c r="AB5" s="30"/>
    </row>
    <row r="6" spans="1:28" x14ac:dyDescent="0.45">
      <c r="A6" s="7">
        <f t="shared" si="7"/>
        <v>6</v>
      </c>
      <c r="B6" s="8">
        <f>Calculations!P7</f>
        <v>5.646403896813957E-2</v>
      </c>
      <c r="C6" s="8">
        <f t="shared" si="0"/>
        <v>5.646403896813957E-2</v>
      </c>
      <c r="D6" s="22">
        <f t="shared" si="2"/>
        <v>0.57219078294195114</v>
      </c>
      <c r="E6" s="21">
        <f t="shared" si="3"/>
        <v>11.443815658839023</v>
      </c>
      <c r="F6" s="3">
        <f t="shared" si="8"/>
        <v>2.130632219882775</v>
      </c>
      <c r="G6" s="3">
        <f t="shared" si="9"/>
        <v>3.0035113925179475</v>
      </c>
      <c r="H6" s="3">
        <f t="shared" si="11"/>
        <v>2.8551440974946396</v>
      </c>
      <c r="I6" s="3">
        <f t="shared" ref="I6:I14" si="12">($T$5/I$17)/((T6-$T$5)/(V6-I$17))</f>
        <v>3.454527948943662</v>
      </c>
      <c r="J6" s="3"/>
      <c r="K6" s="3"/>
      <c r="L6" s="4"/>
      <c r="M6" s="4"/>
      <c r="N6" s="4"/>
      <c r="O6" s="4"/>
      <c r="P6" s="4"/>
      <c r="Q6" s="4"/>
      <c r="R6" s="4"/>
      <c r="S6" s="4"/>
      <c r="T6" s="17">
        <f>SUM(C$1:C6)</f>
        <v>0.83669044187086827</v>
      </c>
      <c r="U6" s="23">
        <f t="shared" si="10"/>
        <v>2.9531356712931056E-2</v>
      </c>
      <c r="V6" s="12">
        <v>5</v>
      </c>
      <c r="W6" s="17">
        <f t="shared" ca="1" si="1"/>
        <v>0.10118802400543352</v>
      </c>
      <c r="X6" s="10">
        <f t="shared" ca="1" si="4"/>
        <v>0.50594012002716759</v>
      </c>
      <c r="Y6" s="28">
        <f ca="1">1/(2*SUM(X$2:X6)-1)</f>
        <v>0.17469301854239971</v>
      </c>
      <c r="Z6" s="10">
        <f t="shared" si="5"/>
        <v>0.2</v>
      </c>
      <c r="AA6" s="10">
        <f t="shared" ca="1" si="6"/>
        <v>-3.1633726822000371E-2</v>
      </c>
      <c r="AB6" s="30"/>
    </row>
    <row r="7" spans="1:28" x14ac:dyDescent="0.45">
      <c r="A7" s="7" t="b">
        <f t="shared" si="7"/>
        <v>0</v>
      </c>
      <c r="B7" s="8">
        <f>Calculations!P8</f>
        <v>3.968885133455937E-2</v>
      </c>
      <c r="C7" s="8">
        <f t="shared" si="0"/>
        <v>3.968885133455937E-2</v>
      </c>
      <c r="D7" s="22">
        <f t="shared" si="2"/>
        <v>0.58954193813171474</v>
      </c>
      <c r="E7" s="21">
        <f t="shared" si="3"/>
        <v>17.686258143951441</v>
      </c>
      <c r="F7" s="3">
        <f t="shared" si="8"/>
        <v>2.48278569382407</v>
      </c>
      <c r="G7" s="3">
        <f t="shared" si="9"/>
        <v>3.5054447523515875</v>
      </c>
      <c r="H7" s="3">
        <f t="shared" si="11"/>
        <v>3.4245608531994991</v>
      </c>
      <c r="I7" s="3">
        <f t="shared" si="12"/>
        <v>4.0572176272938751</v>
      </c>
      <c r="J7" s="3">
        <f t="shared" ref="J7:J14" si="13">($T$6/J$17)/((T7-$T$6)/(V7-J$17))</f>
        <v>4.2162492172824066</v>
      </c>
      <c r="K7" s="3"/>
      <c r="L7" s="4"/>
      <c r="M7" s="4"/>
      <c r="N7" s="4"/>
      <c r="O7" s="4"/>
      <c r="P7" s="4"/>
      <c r="Q7" s="4"/>
      <c r="R7" s="4"/>
      <c r="S7" s="4"/>
      <c r="T7" s="17">
        <f>SUM(C$1:C7)</f>
        <v>0.87637929320542762</v>
      </c>
      <c r="U7" s="23">
        <f t="shared" si="10"/>
        <v>1.7351155189763601E-2</v>
      </c>
      <c r="V7" s="12">
        <v>6</v>
      </c>
      <c r="W7" s="17">
        <f t="shared" ca="1" si="1"/>
        <v>7.1125560887622064E-2</v>
      </c>
      <c r="X7" s="10">
        <f t="shared" ca="1" si="4"/>
        <v>0.42675336532573238</v>
      </c>
      <c r="Y7" s="28">
        <f ca="1">1/(2*SUM(X$2:X7)-1)</f>
        <v>0.15202572891540772</v>
      </c>
      <c r="Z7" s="10">
        <f t="shared" si="5"/>
        <v>0.16666666666666666</v>
      </c>
      <c r="AA7" s="10">
        <f t="shared" ca="1" si="6"/>
        <v>-1.7569125301510724E-2</v>
      </c>
      <c r="AB7" s="30"/>
    </row>
    <row r="8" spans="1:28" x14ac:dyDescent="0.45">
      <c r="A8" s="7" t="b">
        <f t="shared" si="7"/>
        <v>0</v>
      </c>
      <c r="B8" s="8">
        <f>Calculations!P9</f>
        <v>3.8906009244992296E-2</v>
      </c>
      <c r="C8" s="8">
        <f t="shared" si="0"/>
        <v>3.8906009244992296E-2</v>
      </c>
      <c r="D8" s="22">
        <f t="shared" si="2"/>
        <v>0.54428615153849513</v>
      </c>
      <c r="E8" s="21">
        <f t="shared" si="3"/>
        <v>22.860018364616796</v>
      </c>
      <c r="F8" s="3">
        <f t="shared" si="8"/>
        <v>2.7937322787643639</v>
      </c>
      <c r="G8" s="3">
        <f t="shared" si="9"/>
        <v>3.9046414162493046</v>
      </c>
      <c r="H8" s="3">
        <f t="shared" si="11"/>
        <v>3.8164403195078047</v>
      </c>
      <c r="I8" s="3">
        <f t="shared" si="12"/>
        <v>4.3327008004416223</v>
      </c>
      <c r="J8" s="3">
        <f t="shared" si="13"/>
        <v>4.2582450592885372</v>
      </c>
      <c r="K8" s="3">
        <f>($T$7/K$17)/((T8-$T$7)/(V8-K$17))</f>
        <v>3.7542584903651623</v>
      </c>
      <c r="L8" s="4"/>
      <c r="M8" s="4"/>
      <c r="N8" s="4"/>
      <c r="O8" s="4"/>
      <c r="P8" s="4"/>
      <c r="Q8" s="4"/>
      <c r="R8" s="4"/>
      <c r="S8" s="4"/>
      <c r="T8" s="17">
        <f>SUM(C$1:C8)</f>
        <v>0.91528530245041995</v>
      </c>
      <c r="U8" s="23">
        <f t="shared" si="10"/>
        <v>-4.5255786593219605E-2</v>
      </c>
      <c r="V8" s="12">
        <v>7</v>
      </c>
      <c r="W8" s="17">
        <f t="shared" ca="1" si="1"/>
        <v>6.9722645942124198E-2</v>
      </c>
      <c r="X8" s="10">
        <f t="shared" ca="1" si="4"/>
        <v>0.4880585215948694</v>
      </c>
      <c r="Y8" s="28">
        <f ca="1">1/(2*SUM(X$2:X8)-1)</f>
        <v>0.13238105485648755</v>
      </c>
      <c r="Z8" s="10">
        <f t="shared" si="5"/>
        <v>0.14285714285714285</v>
      </c>
      <c r="AA8" s="10">
        <f t="shared" ca="1" si="6"/>
        <v>-1.2222102667431187E-2</v>
      </c>
      <c r="AB8" s="30"/>
    </row>
    <row r="9" spans="1:28" x14ac:dyDescent="0.45">
      <c r="A9" s="7">
        <f t="shared" si="7"/>
        <v>9</v>
      </c>
      <c r="B9" s="8">
        <f>Calculations!P10</f>
        <v>2.7834385406829365E-2</v>
      </c>
      <c r="C9" s="8">
        <f t="shared" si="0"/>
        <v>2.7834385406829365E-2</v>
      </c>
      <c r="D9" s="22">
        <f t="shared" si="2"/>
        <v>0.5413867762243737</v>
      </c>
      <c r="E9" s="21">
        <f t="shared" si="3"/>
        <v>30.317659468564926</v>
      </c>
      <c r="F9" s="3">
        <f t="shared" si="8"/>
        <v>3.1202819181865808</v>
      </c>
      <c r="G9" s="3">
        <f t="shared" si="9"/>
        <v>4.3469121063500262</v>
      </c>
      <c r="H9" s="3">
        <f t="shared" si="11"/>
        <v>4.2691176700608455</v>
      </c>
      <c r="I9" s="3">
        <f t="shared" si="12"/>
        <v>4.7898009001449386</v>
      </c>
      <c r="J9" s="3">
        <f t="shared" si="13"/>
        <v>4.7168826619964976</v>
      </c>
      <c r="K9" s="3">
        <f>($T$7/K$17)/((T9-$T$7)/(V9-K$17))</f>
        <v>4.3770557934586956</v>
      </c>
      <c r="L9" s="3">
        <f>($T$8/L$17)/((T9-$T$8)/(V9-L$17))</f>
        <v>4.6976084183673468</v>
      </c>
      <c r="M9" s="4"/>
      <c r="N9" s="4"/>
      <c r="O9" s="4"/>
      <c r="P9" s="4"/>
      <c r="Q9" s="4"/>
      <c r="R9" s="4"/>
      <c r="S9" s="4"/>
      <c r="T9" s="17">
        <f>SUM(C$1:C9)</f>
        <v>0.94311968785724931</v>
      </c>
      <c r="U9" s="23">
        <f t="shared" si="10"/>
        <v>-2.8993753141214329E-3</v>
      </c>
      <c r="V9" s="12">
        <v>8</v>
      </c>
      <c r="W9" s="17">
        <f t="shared" ca="1" si="1"/>
        <v>4.9881420284368636E-2</v>
      </c>
      <c r="X9" s="10">
        <f t="shared" ca="1" si="4"/>
        <v>0.39905136227494908</v>
      </c>
      <c r="Y9" s="28">
        <f ca="1">1/(2*SUM(X$2:X9)-1)</f>
        <v>0.11973103077761912</v>
      </c>
      <c r="Z9" s="10">
        <f t="shared" si="5"/>
        <v>0.125</v>
      </c>
      <c r="AA9" s="10">
        <f t="shared" ca="1" si="6"/>
        <v>-6.0216791112924295E-3</v>
      </c>
      <c r="AB9" s="30"/>
    </row>
    <row r="10" spans="1:28" x14ac:dyDescent="0.45">
      <c r="A10" s="7">
        <f t="shared" si="7"/>
        <v>10</v>
      </c>
      <c r="B10" s="8">
        <f>Calculations!P11</f>
        <v>1.6234653809831502E-2</v>
      </c>
      <c r="C10" s="8">
        <f t="shared" si="0"/>
        <v>1.6234653809831502E-2</v>
      </c>
      <c r="D10" s="22">
        <f t="shared" si="2"/>
        <v>0.59098383421914824</v>
      </c>
      <c r="E10" s="21">
        <f t="shared" si="3"/>
        <v>42.550836063778675</v>
      </c>
      <c r="F10" s="3">
        <f t="shared" si="8"/>
        <v>3.4794439075161705</v>
      </c>
      <c r="G10" s="3">
        <f t="shared" si="9"/>
        <v>4.8662553988575326</v>
      </c>
      <c r="H10" s="3">
        <f t="shared" si="11"/>
        <v>4.8270144799381027</v>
      </c>
      <c r="I10" s="3">
        <f t="shared" si="12"/>
        <v>5.4446169054143123</v>
      </c>
      <c r="J10" s="3">
        <f t="shared" si="13"/>
        <v>5.4567998784379288</v>
      </c>
      <c r="K10" s="3">
        <f>($T$7/K$17)/((T10-$T$7)/(V10-K$17))</f>
        <v>5.2809809060277049</v>
      </c>
      <c r="L10" s="3">
        <f>($T$8/L$17)/((T10-$T$8)/(V10-L$17))</f>
        <v>5.9341000181265278</v>
      </c>
      <c r="M10" s="3">
        <f>($T$9/M$17)/((T10-$T$9)/(V10-M$17))</f>
        <v>7.2616245694604054</v>
      </c>
      <c r="N10" s="4"/>
      <c r="O10" s="4"/>
      <c r="P10" s="4"/>
      <c r="Q10" s="4"/>
      <c r="R10" s="4"/>
      <c r="S10" s="4"/>
      <c r="T10" s="17">
        <f>SUM(C$1:C10)</f>
        <v>0.95935434166708078</v>
      </c>
      <c r="U10" s="23">
        <f t="shared" si="10"/>
        <v>4.959705799477454E-2</v>
      </c>
      <c r="V10" s="12">
        <v>9</v>
      </c>
      <c r="W10" s="17">
        <f t="shared" ca="1" si="1"/>
        <v>2.9093783750681973E-2</v>
      </c>
      <c r="X10" s="10">
        <f t="shared" ca="1" si="4"/>
        <v>0.26184405375613773</v>
      </c>
      <c r="Y10" s="28">
        <f ca="1">1/(2*SUM(X$2:X10)-1)</f>
        <v>0.11266663906859001</v>
      </c>
      <c r="Z10" s="10">
        <f t="shared" si="5"/>
        <v>0.1111111111111111</v>
      </c>
      <c r="AA10" s="10">
        <f t="shared" ca="1" si="6"/>
        <v>1.7499689521637656E-3</v>
      </c>
      <c r="AB10" s="30"/>
    </row>
    <row r="11" spans="1:28" x14ac:dyDescent="0.45">
      <c r="A11" s="7">
        <f t="shared" si="7"/>
        <v>11</v>
      </c>
      <c r="B11" s="8">
        <f>Calculations!P12</f>
        <v>1.2637308017297082E-2</v>
      </c>
      <c r="C11" s="8">
        <f t="shared" si="0"/>
        <v>1.4768378150007455E-2</v>
      </c>
      <c r="D11" s="22">
        <f t="shared" si="2"/>
        <v>0.60150341845021005</v>
      </c>
      <c r="E11" s="21">
        <f t="shared" si="3"/>
        <v>54.135307660518905</v>
      </c>
      <c r="F11" s="3">
        <f t="shared" si="8"/>
        <v>3.8297767877437838</v>
      </c>
      <c r="G11" s="3">
        <f t="shared" si="9"/>
        <v>5.3640517215635937</v>
      </c>
      <c r="H11" s="3">
        <f t="shared" si="11"/>
        <v>5.350366854294438</v>
      </c>
      <c r="I11" s="3">
        <f t="shared" si="12"/>
        <v>6.0359042553191511</v>
      </c>
      <c r="J11" s="3">
        <f t="shared" si="13"/>
        <v>6.0880198915009061</v>
      </c>
      <c r="K11" s="3">
        <f>($T$7/K$17)/((T11-$T$7)/(V11-K$17))</f>
        <v>5.9774133401135705</v>
      </c>
      <c r="L11" s="3">
        <f>($T$8/L$17)/((T11-$T$8)/(V11-L$17))</f>
        <v>6.666933172424204</v>
      </c>
      <c r="M11" s="3">
        <f>($T$9/M$17)/((T11-$T$9)/(V11-M$17))</f>
        <v>7.6050601202404975</v>
      </c>
      <c r="N11" s="3">
        <f>($T$10/N$17)/((T11-$T$10)/(V11-N$17))</f>
        <v>7.2177815173187652</v>
      </c>
      <c r="O11" s="4"/>
      <c r="P11" s="4"/>
      <c r="Q11" s="4"/>
      <c r="R11" s="4"/>
      <c r="S11" s="4"/>
      <c r="T11" s="17">
        <f>SUM(C$1:C11)</f>
        <v>0.9741227198170882</v>
      </c>
      <c r="U11" s="23">
        <f t="shared" si="10"/>
        <v>1.0519584231061807E-2</v>
      </c>
      <c r="V11" s="12">
        <v>10</v>
      </c>
      <c r="W11" s="17">
        <f t="shared" ca="1" si="1"/>
        <v>2.6466101789273267E-2</v>
      </c>
      <c r="X11" s="10">
        <f t="shared" ca="1" si="4"/>
        <v>0.26466101789273266</v>
      </c>
      <c r="Y11" s="28">
        <f ca="1">1/(2*SUM(X$2:X11)-1)</f>
        <v>0.10632570022149955</v>
      </c>
      <c r="Z11" s="10">
        <f t="shared" si="5"/>
        <v>0.1</v>
      </c>
      <c r="AA11" s="10">
        <f t="shared" ca="1" si="6"/>
        <v>7.0285558016661602E-3</v>
      </c>
      <c r="AB11" s="30"/>
    </row>
    <row r="12" spans="1:28" x14ac:dyDescent="0.45">
      <c r="A12" s="7" t="b">
        <f>IFERROR(IF((D17-D12)&gt;0,ROW(D12)),"")</f>
        <v>0</v>
      </c>
      <c r="B12" s="8">
        <f>Calculations!P13</f>
        <v>1.4768378150007455E-2</v>
      </c>
      <c r="C12" s="8">
        <f t="shared" si="0"/>
        <v>1.2637308017297082E-2</v>
      </c>
      <c r="D12" s="22">
        <f t="shared" si="2"/>
        <v>0.60659801139247915</v>
      </c>
      <c r="E12" s="21">
        <f t="shared" si="3"/>
        <v>66.725781253172713</v>
      </c>
      <c r="F12" s="3">
        <f t="shared" si="8"/>
        <v>4.1780412251493058</v>
      </c>
      <c r="G12" s="3">
        <f t="shared" si="9"/>
        <v>5.8566905286343616</v>
      </c>
      <c r="H12" s="3">
        <f t="shared" si="11"/>
        <v>5.8641850971545217</v>
      </c>
      <c r="I12" s="3">
        <f t="shared" si="12"/>
        <v>6.6110116719812293</v>
      </c>
      <c r="J12" s="3">
        <f t="shared" si="13"/>
        <v>6.6904198062432725</v>
      </c>
      <c r="K12" s="3">
        <f>($T$7/K$17)/((T12-$T$7)/(V12-K$17))</f>
        <v>6.6163364478967308</v>
      </c>
      <c r="L12" s="3">
        <f>($T$8/L$17)/((T12-$T$8)/(V12-L$17))</f>
        <v>7.3175541426584569</v>
      </c>
      <c r="M12" s="3">
        <f>($T$9/M$17)/((T12-$T$9)/(V12-M$17))</f>
        <v>8.1041963268792756</v>
      </c>
      <c r="N12" s="3">
        <f>($T$10/N$17)/((T12-$T$10)/(V12-N$17))</f>
        <v>7.7790372553464797</v>
      </c>
      <c r="O12" s="3">
        <f>($T$11/O$17)/((T12-$T$11)/(V12-O$17))</f>
        <v>7.7083087512290804</v>
      </c>
      <c r="P12" s="3"/>
      <c r="Q12" s="3"/>
      <c r="R12" s="3"/>
      <c r="S12" s="3"/>
      <c r="T12" s="17">
        <f>SUM(C$1:C12)</f>
        <v>0.98676002783438532</v>
      </c>
      <c r="U12" s="23">
        <f t="shared" si="10"/>
        <v>5.094592942269105E-3</v>
      </c>
      <c r="V12" s="12">
        <v>11</v>
      </c>
      <c r="W12" s="17">
        <f t="shared" ca="1" si="1"/>
        <v>2.2647055548751294E-2</v>
      </c>
      <c r="X12" s="10">
        <f t="shared" ca="1" si="4"/>
        <v>0.24911761103626423</v>
      </c>
      <c r="Y12" s="28">
        <f ca="1">1/(2*SUM(X$2:X12)-1)</f>
        <v>0.10097645160746307</v>
      </c>
      <c r="Z12" s="10">
        <f t="shared" si="5"/>
        <v>9.0909090909090912E-2</v>
      </c>
      <c r="AA12" s="10">
        <f t="shared" ca="1" si="6"/>
        <v>1.107409676820938E-2</v>
      </c>
      <c r="AB12" s="30"/>
    </row>
    <row r="13" spans="1:28" x14ac:dyDescent="0.45">
      <c r="A13" s="7" t="b">
        <f>IFERROR(IF((D18-D13)&gt;0,ROW(D13)),"")</f>
        <v>0</v>
      </c>
      <c r="B13" s="8">
        <f>Calculations!P14</f>
        <v>1.0002982255579303E-2</v>
      </c>
      <c r="C13" s="8">
        <f t="shared" si="0"/>
        <v>1.0002982255579303E-2</v>
      </c>
      <c r="D13" s="22">
        <f t="shared" si="2"/>
        <v>0.55342470997727389</v>
      </c>
      <c r="E13" s="21">
        <f t="shared" si="3"/>
        <v>73.052061717000157</v>
      </c>
      <c r="F13" s="3">
        <f t="shared" si="8"/>
        <v>4.5307271911219855</v>
      </c>
      <c r="G13" s="3">
        <f t="shared" si="9"/>
        <v>6.3590727576538573</v>
      </c>
      <c r="H13" s="3">
        <f t="shared" si="11"/>
        <v>6.3899836116747322</v>
      </c>
      <c r="I13" s="3">
        <f t="shared" si="12"/>
        <v>7.2064157006771508</v>
      </c>
      <c r="J13" s="3">
        <f t="shared" si="13"/>
        <v>7.3177224033535184</v>
      </c>
      <c r="K13" s="3">
        <f t="shared" ref="K13:K16" si="14">($T$7/K$17)/((T13-$T$7)/(V13-K$17))</f>
        <v>7.2798823286540051</v>
      </c>
      <c r="L13" s="3">
        <f t="shared" ref="L13:L16" si="15">($T$8/L$17)/((T13-$T$8)/(V13-L$17))</f>
        <v>8.0239765572234756</v>
      </c>
      <c r="M13" s="3">
        <f t="shared" ref="M13:M16" si="16">($T$9/M$17)/((T13-$T$9)/(V13-M$17))</f>
        <v>8.7906532314107118</v>
      </c>
      <c r="N13" s="3">
        <f t="shared" ref="N13:N16" si="17">($T$10/N$17)/((T13-$T$10)/(V13-N$17))</f>
        <v>8.5484138847367603</v>
      </c>
      <c r="O13" s="3">
        <f>($T$11/O$17)/((T13-$T$11)/(V13-O$17))</f>
        <v>8.6052140504939576</v>
      </c>
      <c r="P13" s="3">
        <f>($T$12/P$17)/((T13-$T$12)/(V13-P$17))</f>
        <v>8.9678712591756327</v>
      </c>
      <c r="Q13" s="3"/>
      <c r="R13" s="3"/>
      <c r="S13" s="3"/>
      <c r="T13" s="17">
        <f>SUM(C$1:C13)</f>
        <v>0.9967630100899646</v>
      </c>
      <c r="U13" s="23">
        <f t="shared" si="10"/>
        <v>-5.3173301415205265E-2</v>
      </c>
      <c r="V13" s="12">
        <v>12</v>
      </c>
      <c r="W13" s="17">
        <f t="shared" ca="1" si="1"/>
        <v>1.7926135414694979E-2</v>
      </c>
      <c r="X13" s="10">
        <f t="shared" ca="1" si="4"/>
        <v>0.21511362497633973</v>
      </c>
      <c r="Y13" s="28">
        <f ca="1">1/(2*SUM(X$2:X13)-1)</f>
        <v>9.6772386149975492E-2</v>
      </c>
      <c r="Z13" s="10">
        <f t="shared" si="5"/>
        <v>8.3333333333333329E-2</v>
      </c>
      <c r="AA13" s="10">
        <f t="shared" ca="1" si="6"/>
        <v>1.4660784890882361E-2</v>
      </c>
      <c r="AB13" s="30"/>
    </row>
    <row r="14" spans="1:28" x14ac:dyDescent="0.45">
      <c r="A14" s="7" t="b">
        <f>IFERROR(IF((D19-D14)&gt;0,ROW(D14)),"")</f>
        <v>0</v>
      </c>
      <c r="B14" s="8">
        <f>Calculations!P15</f>
        <v>3.2369899100352902E-3</v>
      </c>
      <c r="C14" s="8">
        <f t="shared" si="0"/>
        <v>3.2369899100352902E-3</v>
      </c>
      <c r="D14" s="22">
        <f t="shared" si="2"/>
        <v>0.54330437454999536</v>
      </c>
      <c r="E14" s="21">
        <f t="shared" si="3"/>
        <v>84.755482429799287</v>
      </c>
      <c r="F14" s="3">
        <f t="shared" si="8"/>
        <v>4.9200525624178724</v>
      </c>
      <c r="G14" s="3">
        <f t="shared" si="9"/>
        <v>6.94375096641786</v>
      </c>
      <c r="H14" s="3">
        <f t="shared" si="11"/>
        <v>7.0285390553076992</v>
      </c>
      <c r="I14" s="3">
        <f t="shared" si="12"/>
        <v>7.9878084980069559</v>
      </c>
      <c r="J14" s="3">
        <f t="shared" si="13"/>
        <v>8.1973444930568782</v>
      </c>
      <c r="K14" s="3">
        <f t="shared" si="14"/>
        <v>8.2708029686217355</v>
      </c>
      <c r="L14" s="3">
        <f t="shared" si="15"/>
        <v>9.2608517994656676</v>
      </c>
      <c r="M14" s="3">
        <f t="shared" si="16"/>
        <v>10.36298470780995</v>
      </c>
      <c r="N14" s="3">
        <f t="shared" si="17"/>
        <v>10.490166106185676</v>
      </c>
      <c r="O14" s="3">
        <f t="shared" ref="O14:O16" si="18">($T$11/O$17)/((T14-$T$11)/(V14-O$17))</f>
        <v>11.293181272508996</v>
      </c>
      <c r="P14" s="3">
        <f>($T$12/P$17)/((T14-$T$12)/(V14-P$17))</f>
        <v>13.550701761870254</v>
      </c>
      <c r="Q14" s="3">
        <f>($T$13/Q$17)/((T14-$T$13)/(V14-Q$17))</f>
        <v>25.660748560460629</v>
      </c>
      <c r="R14" s="3"/>
      <c r="S14" s="3"/>
      <c r="T14" s="17">
        <f>SUM(C$1:C14)</f>
        <v>0.99999999999999989</v>
      </c>
      <c r="U14" s="23">
        <f t="shared" si="10"/>
        <v>-1.0120335427278526E-2</v>
      </c>
      <c r="V14" s="12">
        <v>13</v>
      </c>
      <c r="W14" s="17">
        <f t="shared" ca="1" si="1"/>
        <v>5.8009419571776917E-3</v>
      </c>
      <c r="X14" s="10">
        <f t="shared" ca="1" si="4"/>
        <v>7.5412245443309989E-2</v>
      </c>
      <c r="Y14" s="28">
        <f ca="1">1/(2*SUM(X$2:X14)-1)</f>
        <v>9.538024980061191E-2</v>
      </c>
      <c r="Z14" s="10">
        <f t="shared" si="5"/>
        <v>7.6923076923076927E-2</v>
      </c>
      <c r="AA14" s="10">
        <f t="shared" ca="1" si="6"/>
        <v>1.9995270617329565E-2</v>
      </c>
      <c r="AB14" s="30"/>
    </row>
    <row r="15" spans="1:28" x14ac:dyDescent="0.45">
      <c r="A15" s="7" t="b">
        <f t="shared" ref="A15:A16" si="19">IFERROR(IF((D20-D15)&gt;0,ROW(D15)),"")</f>
        <v>0</v>
      </c>
      <c r="B15" s="8">
        <f>Calculations!P16</f>
        <v>2E-3</v>
      </c>
      <c r="C15" s="8">
        <f t="shared" ref="C15:C16" si="20">LARGE($B$2:$B$17,ROW(A15)-1)</f>
        <v>2E-3</v>
      </c>
      <c r="D15" s="22">
        <f t="shared" si="2"/>
        <v>1.0144644771864149</v>
      </c>
      <c r="E15" s="21">
        <f t="shared" ref="E15:E16" si="21">SUM(F15:S15)</f>
        <v>184.6325348479275</v>
      </c>
      <c r="F15" s="3">
        <f t="shared" ref="F15:F16" si="22">(T$2/F$17)/((T15-T$2)/(V15-F$17))</f>
        <v>5.3150684031603088</v>
      </c>
      <c r="G15" s="3">
        <f t="shared" ref="G15:G16" si="23">(T$3/G$17)/((T15-T$3)/(V15-G$17))</f>
        <v>7.540878576067275</v>
      </c>
      <c r="H15" s="3">
        <f t="shared" ref="H15:H16" si="24">(T$4/H$17)/((T15-T$4)/(V15-H$17))</f>
        <v>7.6836229286768409</v>
      </c>
      <c r="I15" s="3">
        <f t="shared" ref="I15:I16" si="25">($T$5/I$17)/((T15-$T$5)/(V15-I$17))</f>
        <v>8.7953031054516977</v>
      </c>
      <c r="J15" s="3">
        <f t="shared" ref="J15:J16" si="26">($T$6/J$17)/((T15-$T$6)/(V15-J$17))</f>
        <v>9.1104399068753068</v>
      </c>
      <c r="K15" s="3">
        <f t="shared" si="14"/>
        <v>9.3018559924580231</v>
      </c>
      <c r="L15" s="3">
        <f t="shared" si="15"/>
        <v>10.555134577124001</v>
      </c>
      <c r="M15" s="3">
        <f t="shared" si="16"/>
        <v>12.013179620686282</v>
      </c>
      <c r="N15" s="3">
        <f t="shared" si="17"/>
        <v>12.497746666231576</v>
      </c>
      <c r="O15" s="3">
        <f t="shared" si="18"/>
        <v>13.977299269162035</v>
      </c>
      <c r="P15" s="3">
        <f t="shared" ref="P15:P16" si="27">($T$12/P$17)/((T15-$T$12)/(V15-P$17))</f>
        <v>17.658586794191116</v>
      </c>
      <c r="Q15" s="3">
        <f t="shared" ref="Q15:Q16" si="28">($T$13/Q$17)/((T15-$T$13)/(V15-Q$17))</f>
        <v>31.721880546302476</v>
      </c>
      <c r="R15" s="3">
        <f>($T$14/R$17)/((T15-$T$14)/(V15-R$17))</f>
        <v>38.461538461540556</v>
      </c>
      <c r="S15" s="3"/>
      <c r="T15" s="17">
        <f>SUM(C$1:C15)</f>
        <v>1.0019999999999998</v>
      </c>
      <c r="U15" s="23">
        <f t="shared" si="10"/>
        <v>0.4711601026364195</v>
      </c>
      <c r="V15" s="12">
        <v>14</v>
      </c>
      <c r="W15" s="17">
        <f t="shared" ref="W15:W16" ca="1" si="29">C15/SUM(INDIRECT("C$2:C$"&amp;$A$18))</f>
        <v>3.5841581953614736E-3</v>
      </c>
      <c r="X15" s="10">
        <f t="shared" ca="1" si="4"/>
        <v>5.0178214735060629E-2</v>
      </c>
      <c r="Y15" s="28">
        <f ca="1">1/(2*SUM(X$2:X15)-1)</f>
        <v>9.44759242403167E-2</v>
      </c>
      <c r="Z15" s="10">
        <f t="shared" si="5"/>
        <v>7.1428571428571425E-2</v>
      </c>
      <c r="AA15" s="10">
        <f t="shared" ca="1" si="6"/>
        <v>2.4820226104956451E-2</v>
      </c>
      <c r="AB15" s="30"/>
    </row>
    <row r="16" spans="1:28" x14ac:dyDescent="0.45">
      <c r="A16" s="7" t="b">
        <f t="shared" si="19"/>
        <v>0</v>
      </c>
      <c r="B16" s="8">
        <f>Calculations!P17</f>
        <v>1E-3</v>
      </c>
      <c r="C16" s="8">
        <f t="shared" si="20"/>
        <v>1E-3</v>
      </c>
      <c r="D16" s="22">
        <f t="shared" si="2"/>
        <v>1.4020359360424823</v>
      </c>
      <c r="E16" s="21">
        <f t="shared" si="21"/>
        <v>294.42754656892129</v>
      </c>
      <c r="F16" s="3">
        <f t="shared" si="22"/>
        <v>5.7158830623569239</v>
      </c>
      <c r="G16" s="3">
        <f t="shared" si="23"/>
        <v>8.1509267227031987</v>
      </c>
      <c r="H16" s="3">
        <f t="shared" si="24"/>
        <v>8.356318471294685</v>
      </c>
      <c r="I16" s="3">
        <f t="shared" si="25"/>
        <v>9.6314044210797931</v>
      </c>
      <c r="J16" s="3">
        <f t="shared" si="26"/>
        <v>10.061844325522388</v>
      </c>
      <c r="K16" s="3">
        <f t="shared" si="14"/>
        <v>10.381942836102491</v>
      </c>
      <c r="L16" s="3">
        <f t="shared" si="15"/>
        <v>11.925485407577909</v>
      </c>
      <c r="M16" s="3">
        <f t="shared" si="16"/>
        <v>13.781319725050945</v>
      </c>
      <c r="N16" s="3">
        <f t="shared" si="17"/>
        <v>14.653681157307787</v>
      </c>
      <c r="O16" s="3">
        <f t="shared" si="18"/>
        <v>16.866593973651625</v>
      </c>
      <c r="P16" s="3">
        <f t="shared" si="27"/>
        <v>22.094978035933035</v>
      </c>
      <c r="Q16" s="3">
        <f t="shared" si="28"/>
        <v>39.953688576849061</v>
      </c>
      <c r="R16" s="3">
        <f>($T$14/R$17)/((T16-$T$14)/(V16-R$17))</f>
        <v>51.282051282055029</v>
      </c>
      <c r="S16" s="3">
        <f>($T$15/S$17)/((T16-$T$15)/(V16-S$17))</f>
        <v>71.571428571436428</v>
      </c>
      <c r="T16" s="17">
        <f>SUM(C$1:C16)</f>
        <v>1.0029999999999997</v>
      </c>
      <c r="U16" s="23">
        <f t="shared" si="10"/>
        <v>0.38757145885606747</v>
      </c>
      <c r="V16" s="12">
        <v>15</v>
      </c>
      <c r="W16" s="17">
        <f t="shared" ca="1" si="29"/>
        <v>1.7920790976807368E-3</v>
      </c>
      <c r="X16" s="10">
        <f t="shared" ca="1" si="4"/>
        <v>2.6881186465211052E-2</v>
      </c>
      <c r="Y16" s="28">
        <f ca="1">1/(2*SUM(X$2:X16)-1)</f>
        <v>9.3998482460316266E-2</v>
      </c>
      <c r="Z16" s="10">
        <f t="shared" si="5"/>
        <v>6.6666666666666666E-2</v>
      </c>
      <c r="AA16" s="10">
        <f t="shared" ca="1" si="6"/>
        <v>2.9284088350338855E-2</v>
      </c>
      <c r="AB16" s="30"/>
    </row>
    <row r="17" spans="1:27" x14ac:dyDescent="0.45">
      <c r="A17" s="7"/>
      <c r="B17" s="7"/>
      <c r="C17" s="25"/>
      <c r="D17" s="7"/>
      <c r="E17" s="7"/>
      <c r="F17" s="11">
        <v>1</v>
      </c>
      <c r="G17" s="11">
        <v>2</v>
      </c>
      <c r="H17" s="11">
        <v>3</v>
      </c>
      <c r="I17" s="11">
        <v>4</v>
      </c>
      <c r="J17" s="11">
        <v>5</v>
      </c>
      <c r="K17" s="11">
        <v>6</v>
      </c>
      <c r="L17" s="11">
        <v>7</v>
      </c>
      <c r="M17" s="11">
        <v>8</v>
      </c>
      <c r="N17" s="11">
        <v>9</v>
      </c>
      <c r="O17" s="11">
        <v>10</v>
      </c>
      <c r="P17" s="11">
        <v>11</v>
      </c>
      <c r="Q17" s="11">
        <v>12</v>
      </c>
      <c r="R17" s="11">
        <v>13</v>
      </c>
      <c r="S17" s="11">
        <v>14</v>
      </c>
      <c r="T17" s="7"/>
      <c r="U17" s="26"/>
      <c r="V17" s="7"/>
      <c r="W17" s="27"/>
      <c r="X17" s="15"/>
      <c r="Y17" s="15"/>
      <c r="Z17" s="15"/>
      <c r="AA17" s="15"/>
    </row>
    <row r="18" spans="1:27" x14ac:dyDescent="0.45">
      <c r="A18" s="29">
        <f>MIN(A2:A16)</f>
        <v>3</v>
      </c>
      <c r="B18" s="31"/>
      <c r="C18" s="6">
        <f ca="1">SUM(INDIRECT("c2:c"&amp;A18))</f>
        <v>0.55801108404990307</v>
      </c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</row>
  </sheetData>
  <sheetProtection algorithmName="SHA-512" hashValue="cdq8gkN+oTj9K8xuASfcfYcwrocmtzL4tkWp+WAHW0E4LTMgVmpB1t059y+nF/6cJJyManFQaN1Q1i0QHyaqow==" saltValue="h+dh0M8eDeqBx0zw9nsJRQ==" spinCount="100000" sheet="1" formatCells="0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8"/>
  <sheetViews>
    <sheetView workbookViewId="0">
      <selection activeCell="F21" sqref="F21"/>
    </sheetView>
  </sheetViews>
  <sheetFormatPr defaultColWidth="8.796875" defaultRowHeight="14.25" x14ac:dyDescent="0.45"/>
  <cols>
    <col min="1" max="1" width="6.1328125" bestFit="1" customWidth="1"/>
    <col min="2" max="2" width="11.1328125" customWidth="1"/>
    <col min="3" max="3" width="11" bestFit="1" customWidth="1"/>
    <col min="6" max="7" width="4.796875" bestFit="1" customWidth="1"/>
    <col min="8" max="10" width="4.33203125" bestFit="1" customWidth="1"/>
    <col min="11" max="11" width="5.1328125" customWidth="1"/>
    <col min="12" max="14" width="5.33203125" bestFit="1" customWidth="1"/>
    <col min="15" max="15" width="6.6640625" bestFit="1" customWidth="1"/>
    <col min="16" max="16" width="5.33203125" customWidth="1"/>
    <col min="17" max="19" width="5.46484375" customWidth="1"/>
    <col min="23" max="23" width="9.6640625" bestFit="1" customWidth="1"/>
    <col min="24" max="24" width="11.796875" bestFit="1" customWidth="1"/>
    <col min="28" max="28" width="10.46484375" customWidth="1"/>
  </cols>
  <sheetData>
    <row r="1" spans="1:28" x14ac:dyDescent="0.45">
      <c r="A1" s="7" t="s">
        <v>23</v>
      </c>
      <c r="B1" s="10" t="s">
        <v>13</v>
      </c>
      <c r="C1" s="24" t="s">
        <v>24</v>
      </c>
      <c r="D1" s="11" t="s">
        <v>0</v>
      </c>
      <c r="E1" s="7" t="s">
        <v>1</v>
      </c>
      <c r="F1" s="9" t="s">
        <v>2</v>
      </c>
      <c r="G1" s="9" t="s">
        <v>3</v>
      </c>
      <c r="H1" s="9" t="s">
        <v>4</v>
      </c>
      <c r="I1" s="9" t="s">
        <v>5</v>
      </c>
      <c r="J1" s="9" t="s">
        <v>6</v>
      </c>
      <c r="K1" s="9" t="s">
        <v>7</v>
      </c>
      <c r="L1" s="9" t="s">
        <v>8</v>
      </c>
      <c r="M1" s="9" t="s">
        <v>9</v>
      </c>
      <c r="N1" s="9" t="s">
        <v>10</v>
      </c>
      <c r="O1" s="9" t="s">
        <v>11</v>
      </c>
      <c r="P1" s="9" t="s">
        <v>35</v>
      </c>
      <c r="Q1" s="9" t="s">
        <v>36</v>
      </c>
      <c r="R1" s="9" t="s">
        <v>40</v>
      </c>
      <c r="S1" s="9" t="s">
        <v>41</v>
      </c>
      <c r="T1" s="12" t="s">
        <v>14</v>
      </c>
      <c r="U1" s="10"/>
      <c r="V1" s="13" t="s">
        <v>15</v>
      </c>
      <c r="W1" s="14" t="s">
        <v>16</v>
      </c>
      <c r="X1" s="15" t="s">
        <v>17</v>
      </c>
      <c r="Y1" s="15" t="s">
        <v>18</v>
      </c>
      <c r="Z1" s="15" t="s">
        <v>19</v>
      </c>
      <c r="AA1" s="15" t="s">
        <v>20</v>
      </c>
    </row>
    <row r="2" spans="1:28" x14ac:dyDescent="0.45">
      <c r="A2" s="7"/>
      <c r="B2" s="8">
        <f>Calculations!Q3</f>
        <v>0.29028334579058229</v>
      </c>
      <c r="C2" s="8">
        <f t="shared" ref="C2:C14" si="0">LARGE($B$2:$B$17,ROW(A2)-1)</f>
        <v>0.29028334579058229</v>
      </c>
      <c r="D2" s="16" t="s">
        <v>12</v>
      </c>
      <c r="E2" s="11"/>
      <c r="F2" s="1"/>
      <c r="G2" s="2"/>
      <c r="H2" s="2"/>
      <c r="I2" s="1"/>
      <c r="J2" s="1"/>
      <c r="K2" s="1"/>
      <c r="L2" s="2"/>
      <c r="M2" s="2"/>
      <c r="N2" s="2"/>
      <c r="O2" s="2"/>
      <c r="P2" s="2"/>
      <c r="Q2" s="2"/>
      <c r="R2" s="2"/>
      <c r="S2" s="2"/>
      <c r="T2" s="17">
        <f>SUM(C$1:C2)</f>
        <v>0.29028334579058229</v>
      </c>
      <c r="U2" s="10"/>
      <c r="V2" s="12">
        <v>1</v>
      </c>
      <c r="W2" s="17">
        <f t="shared" ref="W2:W14" ca="1" si="1">C2/SUM(INDIRECT("C$2:C$"&amp;$A$18))</f>
        <v>0.52395260989010994</v>
      </c>
      <c r="X2" s="18">
        <f ca="1">V2*W2</f>
        <v>0.52395260989010994</v>
      </c>
      <c r="Y2" s="19">
        <f ca="1">1/(2*SUM(X$2:X2)-1)</f>
        <v>20.874551971326117</v>
      </c>
      <c r="Z2" s="19">
        <f>1/V2</f>
        <v>1</v>
      </c>
      <c r="AA2" s="19" t="e">
        <f ca="1">(Y2-Z2)/(1-Z2)</f>
        <v>#DIV/0!</v>
      </c>
      <c r="AB2" s="30"/>
    </row>
    <row r="3" spans="1:28" x14ac:dyDescent="0.45">
      <c r="A3" s="7">
        <f>IFERROR(IF((D4-D3)&gt;0,ROW(D3)),"")</f>
        <v>3</v>
      </c>
      <c r="B3" s="8">
        <f>Calculations!Q4</f>
        <v>0.2637426105863967</v>
      </c>
      <c r="C3" s="8">
        <f t="shared" si="0"/>
        <v>0.2637426105863967</v>
      </c>
      <c r="D3" s="20">
        <f t="shared" ref="D3:D16" si="2">E3*(1/(V3*(V3-1)))</f>
        <v>0.55031559963931476</v>
      </c>
      <c r="E3" s="21">
        <f t="shared" ref="E3:E14" si="3">SUM(F3:O3)</f>
        <v>1.1006311992786295</v>
      </c>
      <c r="F3" s="3">
        <f>(C$2/F$17)/((SUM(C$2:C3)-C$2)/(V3-F$17))</f>
        <v>1.1006311992786295</v>
      </c>
      <c r="G3" s="4"/>
      <c r="H3" s="4"/>
      <c r="I3" s="3"/>
      <c r="J3" s="3"/>
      <c r="K3" s="3"/>
      <c r="L3" s="4"/>
      <c r="M3" s="4"/>
      <c r="N3" s="4"/>
      <c r="O3" s="4"/>
      <c r="P3" s="4"/>
      <c r="Q3" s="4"/>
      <c r="R3" s="4"/>
      <c r="S3" s="4"/>
      <c r="T3" s="17">
        <f>SUM(C$1:C3)</f>
        <v>0.55402595637697893</v>
      </c>
      <c r="U3" s="10"/>
      <c r="V3" s="12">
        <v>2</v>
      </c>
      <c r="W3" s="17">
        <f t="shared" ca="1" si="1"/>
        <v>0.47604739010989017</v>
      </c>
      <c r="X3" s="10">
        <f t="shared" ref="X3:X16" ca="1" si="4">V3*W3</f>
        <v>0.95209478021978033</v>
      </c>
      <c r="Y3" s="28">
        <f ca="1">1/(2*SUM(X$2:X3)-1)</f>
        <v>0.51227020846160598</v>
      </c>
      <c r="Z3" s="10">
        <f t="shared" ref="Z3:Z16" si="5">1/V3</f>
        <v>0.5</v>
      </c>
      <c r="AA3" s="10">
        <f t="shared" ref="AA3:AA16" ca="1" si="6">(Y3-Z3)/(1-Z3)</f>
        <v>2.4540416923211961E-2</v>
      </c>
      <c r="AB3" s="30"/>
    </row>
    <row r="4" spans="1:28" x14ac:dyDescent="0.45">
      <c r="A4" s="7" t="b">
        <f t="shared" ref="A4:A11" si="7">IFERROR(IF((D5-D4)&gt;0,ROW(D4)),"")</f>
        <v>0</v>
      </c>
      <c r="B4" s="8">
        <f>Calculations!Q5</f>
        <v>0.13987905143711354</v>
      </c>
      <c r="C4" s="8">
        <f t="shared" si="0"/>
        <v>0.13987905143711354</v>
      </c>
      <c r="D4" s="22">
        <f t="shared" si="2"/>
        <v>0.56979471753106337</v>
      </c>
      <c r="E4" s="21">
        <f t="shared" si="3"/>
        <v>3.4187683051863802</v>
      </c>
      <c r="F4" s="3">
        <f t="shared" ref="F4:F14" si="8">(T$2/F$17)/((T4-T$2)/(V4-F$17))</f>
        <v>1.4383932930422048</v>
      </c>
      <c r="G4" s="3">
        <f t="shared" ref="G4:G14" si="9">(T$3/G$17)/((T4-T$3)/(V4-G$17))</f>
        <v>1.9803750121441754</v>
      </c>
      <c r="H4" s="4"/>
      <c r="I4" s="3"/>
      <c r="J4" s="3"/>
      <c r="K4" s="3"/>
      <c r="L4" s="4"/>
      <c r="M4" s="4"/>
      <c r="N4" s="4"/>
      <c r="O4" s="4"/>
      <c r="P4" s="4"/>
      <c r="Q4" s="4"/>
      <c r="R4" s="4"/>
      <c r="S4" s="4"/>
      <c r="T4" s="17">
        <f>SUM(C$1:C4)</f>
        <v>0.69390500781409248</v>
      </c>
      <c r="U4" s="23">
        <f t="shared" ref="U4:U16" si="10">D4-D3</f>
        <v>1.947911789174861E-2</v>
      </c>
      <c r="V4" s="12">
        <v>3</v>
      </c>
      <c r="W4" s="17">
        <f t="shared" ca="1" si="1"/>
        <v>0.25247743328100475</v>
      </c>
      <c r="X4" s="10">
        <f t="shared" ca="1" si="4"/>
        <v>0.7574322998430143</v>
      </c>
      <c r="Y4" s="28">
        <f ca="1">1/(2*SUM(X$2:X4)-1)</f>
        <v>0.28843718383200906</v>
      </c>
      <c r="Z4" s="10">
        <f t="shared" si="5"/>
        <v>0.33333333333333331</v>
      </c>
      <c r="AA4" s="10">
        <f t="shared" ca="1" si="6"/>
        <v>-6.734422425198637E-2</v>
      </c>
      <c r="AB4" s="30"/>
    </row>
    <row r="5" spans="1:28" x14ac:dyDescent="0.45">
      <c r="A5" s="7">
        <f t="shared" si="7"/>
        <v>5</v>
      </c>
      <c r="B5" s="8">
        <f>Calculations!Q6</f>
        <v>0.1036012774342597</v>
      </c>
      <c r="C5" s="8">
        <f t="shared" si="0"/>
        <v>0.1036012774342597</v>
      </c>
      <c r="D5" s="22">
        <f t="shared" si="2"/>
        <v>0.51874637194896067</v>
      </c>
      <c r="E5" s="21">
        <f t="shared" si="3"/>
        <v>6.2249564633875289</v>
      </c>
      <c r="F5" s="3">
        <f t="shared" si="8"/>
        <v>1.7168979744936235</v>
      </c>
      <c r="G5" s="3">
        <f t="shared" si="9"/>
        <v>2.2754444227388158</v>
      </c>
      <c r="H5" s="3">
        <f t="shared" ref="H5:H14" si="11">(T$4/H$17)/((T5-T$4)/(V5-H$17))</f>
        <v>2.2326140661550897</v>
      </c>
      <c r="I5" s="3"/>
      <c r="J5" s="3"/>
      <c r="K5" s="3"/>
      <c r="L5" s="4"/>
      <c r="M5" s="4"/>
      <c r="N5" s="4"/>
      <c r="O5" s="4"/>
      <c r="P5" s="4"/>
      <c r="Q5" s="4"/>
      <c r="R5" s="4"/>
      <c r="S5" s="4"/>
      <c r="T5" s="17">
        <f>SUM(C$1:C5)</f>
        <v>0.79750628524835221</v>
      </c>
      <c r="U5" s="23">
        <f t="shared" si="10"/>
        <v>-5.1048345582102694E-2</v>
      </c>
      <c r="V5" s="12">
        <v>4</v>
      </c>
      <c r="W5" s="17">
        <f t="shared" ca="1" si="1"/>
        <v>0.18699715463108324</v>
      </c>
      <c r="X5" s="10">
        <f t="shared" ca="1" si="4"/>
        <v>0.74798861852433296</v>
      </c>
      <c r="Y5" s="28">
        <f ca="1">1/(2*SUM(X$2:X5)-1)</f>
        <v>0.20149360694710097</v>
      </c>
      <c r="Z5" s="10">
        <f t="shared" si="5"/>
        <v>0.25</v>
      </c>
      <c r="AA5" s="24">
        <f t="shared" ca="1" si="6"/>
        <v>-6.4675190737198698E-2</v>
      </c>
      <c r="AB5" s="30"/>
    </row>
    <row r="6" spans="1:28" x14ac:dyDescent="0.45">
      <c r="A6" s="7" t="b">
        <f t="shared" si="7"/>
        <v>0</v>
      </c>
      <c r="B6" s="8">
        <f>Calculations!Q7</f>
        <v>5.4528776245158658E-2</v>
      </c>
      <c r="C6" s="8">
        <f t="shared" si="0"/>
        <v>5.4528776245158658E-2</v>
      </c>
      <c r="D6" s="22">
        <f t="shared" si="2"/>
        <v>0.57187196043312183</v>
      </c>
      <c r="E6" s="21">
        <f t="shared" si="3"/>
        <v>11.437439208662436</v>
      </c>
      <c r="F6" s="3">
        <f t="shared" si="8"/>
        <v>2.0669868034303822</v>
      </c>
      <c r="G6" s="3">
        <f t="shared" si="9"/>
        <v>2.788636052715582</v>
      </c>
      <c r="H6" s="3">
        <f t="shared" si="11"/>
        <v>2.925461212329552</v>
      </c>
      <c r="I6" s="3">
        <f t="shared" ref="I6:I14" si="12">($T$5/I$17)/((T6-$T$5)/(V6-I$17))</f>
        <v>3.6563551401869185</v>
      </c>
      <c r="J6" s="3"/>
      <c r="K6" s="3"/>
      <c r="L6" s="4"/>
      <c r="M6" s="4"/>
      <c r="N6" s="4"/>
      <c r="O6" s="4"/>
      <c r="P6" s="4"/>
      <c r="Q6" s="4"/>
      <c r="R6" s="4"/>
      <c r="S6" s="4"/>
      <c r="T6" s="17">
        <f>SUM(C$1:C6)</f>
        <v>0.85203506149351083</v>
      </c>
      <c r="U6" s="23">
        <f t="shared" si="10"/>
        <v>5.3125588484161157E-2</v>
      </c>
      <c r="V6" s="12">
        <v>5</v>
      </c>
      <c r="W6" s="17">
        <f t="shared" ca="1" si="1"/>
        <v>9.8422782574568296E-2</v>
      </c>
      <c r="X6" s="10">
        <f t="shared" ca="1" si="4"/>
        <v>0.49211391287284145</v>
      </c>
      <c r="Y6" s="28">
        <f ca="1">1/(2*SUM(X$2:X6)-1)</f>
        <v>0.16814735991157082</v>
      </c>
      <c r="Z6" s="10">
        <f t="shared" si="5"/>
        <v>0.2</v>
      </c>
      <c r="AA6" s="10">
        <f t="shared" ca="1" si="6"/>
        <v>-3.9815800110536495E-2</v>
      </c>
      <c r="AB6" s="30"/>
    </row>
    <row r="7" spans="1:28" x14ac:dyDescent="0.45">
      <c r="A7" s="7" t="b">
        <f t="shared" si="7"/>
        <v>0</v>
      </c>
      <c r="B7" s="8">
        <f>Calculations!Q8</f>
        <v>4.3561867228375351E-2</v>
      </c>
      <c r="C7" s="8">
        <f t="shared" si="0"/>
        <v>4.3561867228375351E-2</v>
      </c>
      <c r="D7" s="22">
        <f t="shared" si="2"/>
        <v>0.56863965125038085</v>
      </c>
      <c r="E7" s="21">
        <f t="shared" si="3"/>
        <v>17.059189537511426</v>
      </c>
      <c r="F7" s="3">
        <f t="shared" si="8"/>
        <v>2.3977930941583225</v>
      </c>
      <c r="G7" s="3">
        <f t="shared" si="9"/>
        <v>3.2439873480673977</v>
      </c>
      <c r="H7" s="3">
        <f t="shared" si="11"/>
        <v>3.4404204426776275</v>
      </c>
      <c r="I7" s="3">
        <f t="shared" si="12"/>
        <v>4.0651496259351658</v>
      </c>
      <c r="J7" s="3">
        <f t="shared" ref="J7:J14" si="13">($T$6/J$17)/((T7-$T$6)/(V7-J$17))</f>
        <v>3.9118390266729106</v>
      </c>
      <c r="K7" s="3"/>
      <c r="L7" s="4"/>
      <c r="M7" s="4"/>
      <c r="N7" s="4"/>
      <c r="O7" s="4"/>
      <c r="P7" s="4"/>
      <c r="Q7" s="4"/>
      <c r="R7" s="4"/>
      <c r="S7" s="4"/>
      <c r="T7" s="17">
        <f>SUM(C$1:C7)</f>
        <v>0.89559692872188612</v>
      </c>
      <c r="U7" s="23">
        <f t="shared" si="10"/>
        <v>-3.2323091827409778E-3</v>
      </c>
      <c r="V7" s="12">
        <v>6</v>
      </c>
      <c r="W7" s="17">
        <f t="shared" ca="1" si="1"/>
        <v>7.8627845368916816E-2</v>
      </c>
      <c r="X7" s="10">
        <f t="shared" ca="1" si="4"/>
        <v>0.47176707221350089</v>
      </c>
      <c r="Y7" s="28">
        <f ca="1">1/(2*SUM(X$2:X7)-1)</f>
        <v>0.1451231667378613</v>
      </c>
      <c r="Z7" s="10">
        <f t="shared" si="5"/>
        <v>0.16666666666666666</v>
      </c>
      <c r="AA7" s="10">
        <f t="shared" ca="1" si="6"/>
        <v>-2.5852199914566429E-2</v>
      </c>
      <c r="AB7" s="30"/>
    </row>
    <row r="8" spans="1:28" x14ac:dyDescent="0.45">
      <c r="A8" s="7">
        <f t="shared" si="7"/>
        <v>8</v>
      </c>
      <c r="B8" s="8">
        <f>Calculations!Q9</f>
        <v>3.8805463069919138E-2</v>
      </c>
      <c r="C8" s="8">
        <f t="shared" si="0"/>
        <v>3.8805463069919138E-2</v>
      </c>
      <c r="D8" s="22">
        <f t="shared" si="2"/>
        <v>0.53680571193163762</v>
      </c>
      <c r="E8" s="21">
        <f t="shared" si="3"/>
        <v>22.545839901128783</v>
      </c>
      <c r="F8" s="3">
        <f t="shared" si="8"/>
        <v>2.70400337570547</v>
      </c>
      <c r="G8" s="3">
        <f t="shared" si="9"/>
        <v>3.6413004644515898</v>
      </c>
      <c r="H8" s="3">
        <f t="shared" si="11"/>
        <v>3.8470550564125752</v>
      </c>
      <c r="I8" s="3">
        <f t="shared" si="12"/>
        <v>4.3692237057626464</v>
      </c>
      <c r="J8" s="3">
        <f t="shared" si="13"/>
        <v>4.1377330473519232</v>
      </c>
      <c r="K8" s="3">
        <f>($T$7/K$17)/((T8-$T$7)/(V8-K$17))</f>
        <v>3.8465242514445777</v>
      </c>
      <c r="L8" s="4"/>
      <c r="M8" s="4"/>
      <c r="N8" s="4"/>
      <c r="O8" s="4"/>
      <c r="P8" s="4"/>
      <c r="Q8" s="4"/>
      <c r="R8" s="4"/>
      <c r="S8" s="4"/>
      <c r="T8" s="17">
        <f>SUM(C$1:C8)</f>
        <v>0.93440239179180529</v>
      </c>
      <c r="U8" s="23">
        <f t="shared" si="10"/>
        <v>-3.1833939318743232E-2</v>
      </c>
      <c r="V8" s="12">
        <v>7</v>
      </c>
      <c r="W8" s="17">
        <f t="shared" ca="1" si="1"/>
        <v>7.0042680533751969E-2</v>
      </c>
      <c r="X8" s="10">
        <f t="shared" ca="1" si="4"/>
        <v>0.4902987637362638</v>
      </c>
      <c r="Y8" s="28">
        <f ca="1">1/(2*SUM(X$2:X8)-1)</f>
        <v>0.12704388012352871</v>
      </c>
      <c r="Z8" s="10">
        <f t="shared" si="5"/>
        <v>0.14285714285714285</v>
      </c>
      <c r="AA8" s="10">
        <f t="shared" ca="1" si="6"/>
        <v>-1.8448806522549824E-2</v>
      </c>
      <c r="AB8" s="30"/>
    </row>
    <row r="9" spans="1:28" x14ac:dyDescent="0.45">
      <c r="A9" s="7">
        <f t="shared" si="7"/>
        <v>9</v>
      </c>
      <c r="B9" s="8">
        <f>Calculations!Q10</f>
        <v>8.7381939253924033E-3</v>
      </c>
      <c r="C9" s="8">
        <f t="shared" si="0"/>
        <v>1.7258952232112525E-2</v>
      </c>
      <c r="D9" s="22">
        <f t="shared" si="2"/>
        <v>0.626839075672465</v>
      </c>
      <c r="E9" s="21">
        <f t="shared" si="3"/>
        <v>35.102988237658039</v>
      </c>
      <c r="F9" s="3">
        <f t="shared" si="8"/>
        <v>3.072348076231572</v>
      </c>
      <c r="G9" s="3">
        <f t="shared" si="9"/>
        <v>4.179904306220096</v>
      </c>
      <c r="H9" s="3">
        <f t="shared" si="11"/>
        <v>4.4868279995079181</v>
      </c>
      <c r="I9" s="3">
        <f t="shared" si="12"/>
        <v>5.1734032705954984</v>
      </c>
      <c r="J9" s="3">
        <f t="shared" si="13"/>
        <v>5.1313872595825973</v>
      </c>
      <c r="K9" s="3">
        <f>($T$7/K$17)/((T9-$T$7)/(V9-K$17))</f>
        <v>5.3248091140467819</v>
      </c>
      <c r="L9" s="3">
        <f>($T$8/L$17)/((T9-$T$8)/(V9-L$17))</f>
        <v>7.7343082114735795</v>
      </c>
      <c r="M9" s="4"/>
      <c r="N9" s="4"/>
      <c r="O9" s="4"/>
      <c r="P9" s="4"/>
      <c r="Q9" s="4"/>
      <c r="R9" s="4"/>
      <c r="S9" s="4"/>
      <c r="T9" s="17">
        <f>SUM(C$1:C9)</f>
        <v>0.95166134402391778</v>
      </c>
      <c r="U9" s="23">
        <f t="shared" si="10"/>
        <v>9.0033363740827377E-2</v>
      </c>
      <c r="V9" s="12">
        <v>8</v>
      </c>
      <c r="W9" s="17">
        <f t="shared" ca="1" si="1"/>
        <v>3.1151883830455265E-2</v>
      </c>
      <c r="X9" s="10">
        <f t="shared" ca="1" si="4"/>
        <v>0.24921507064364212</v>
      </c>
      <c r="Y9" s="28">
        <f ca="1">1/(2*SUM(X$2:X9)-1)</f>
        <v>0.11947822060448333</v>
      </c>
      <c r="Z9" s="10">
        <f t="shared" si="5"/>
        <v>0.125</v>
      </c>
      <c r="AA9" s="10">
        <f t="shared" ca="1" si="6"/>
        <v>-6.3106050234476175E-3</v>
      </c>
      <c r="AB9" s="30"/>
    </row>
    <row r="10" spans="1:28" x14ac:dyDescent="0.45">
      <c r="A10" s="7">
        <f t="shared" si="7"/>
        <v>10</v>
      </c>
      <c r="B10" s="8">
        <f>Calculations!Q11</f>
        <v>1.7258952232112525E-2</v>
      </c>
      <c r="C10" s="8">
        <f t="shared" si="0"/>
        <v>1.2855880953998778E-2</v>
      </c>
      <c r="D10" s="22">
        <f t="shared" si="2"/>
        <v>0.69362545712713142</v>
      </c>
      <c r="E10" s="21">
        <f t="shared" si="3"/>
        <v>49.941032913153464</v>
      </c>
      <c r="F10" s="3">
        <f t="shared" si="8"/>
        <v>3.4443044735807793</v>
      </c>
      <c r="G10" s="3">
        <f t="shared" si="9"/>
        <v>4.7238297027080716</v>
      </c>
      <c r="H10" s="3">
        <f t="shared" si="11"/>
        <v>5.1284085773113048</v>
      </c>
      <c r="I10" s="3">
        <f t="shared" si="12"/>
        <v>5.9689674112046891</v>
      </c>
      <c r="J10" s="3">
        <f t="shared" si="13"/>
        <v>6.0598767669445461</v>
      </c>
      <c r="K10" s="3">
        <f>($T$7/K$17)/((T10-$T$7)/(V10-K$17))</f>
        <v>6.4973380656610438</v>
      </c>
      <c r="L10" s="3">
        <f>($T$8/L$17)/((T10-$T$8)/(V10-L$17))</f>
        <v>8.8651366683857642</v>
      </c>
      <c r="M10" s="3">
        <f>($T$9/M$17)/((T10-$T$9)/(V10-M$17))</f>
        <v>9.2531712473572689</v>
      </c>
      <c r="N10" s="4"/>
      <c r="O10" s="4"/>
      <c r="P10" s="4"/>
      <c r="Q10" s="4"/>
      <c r="R10" s="4"/>
      <c r="S10" s="4"/>
      <c r="T10" s="17">
        <f>SUM(C$1:C10)</f>
        <v>0.96451722497791659</v>
      </c>
      <c r="U10" s="23">
        <f t="shared" si="10"/>
        <v>6.6786381454666421E-2</v>
      </c>
      <c r="V10" s="12">
        <v>9</v>
      </c>
      <c r="W10" s="17">
        <f t="shared" ca="1" si="1"/>
        <v>2.3204474097331243E-2</v>
      </c>
      <c r="X10" s="10">
        <f t="shared" ca="1" si="4"/>
        <v>0.20884026687598117</v>
      </c>
      <c r="Y10" s="28">
        <f ca="1">1/(2*SUM(X$2:X10)-1)</f>
        <v>0.11379921562059482</v>
      </c>
      <c r="Z10" s="10">
        <f t="shared" si="5"/>
        <v>0.1111111111111111</v>
      </c>
      <c r="AA10" s="10">
        <f t="shared" ca="1" si="6"/>
        <v>3.0241175731691803E-3</v>
      </c>
      <c r="AB10" s="30"/>
    </row>
    <row r="11" spans="1:28" x14ac:dyDescent="0.45">
      <c r="A11" s="7">
        <f t="shared" si="7"/>
        <v>11</v>
      </c>
      <c r="B11" s="8">
        <f>Calculations!Q12</f>
        <v>1.2855880953998778E-2</v>
      </c>
      <c r="C11" s="8">
        <f t="shared" si="0"/>
        <v>1.0525242916355235E-2</v>
      </c>
      <c r="D11" s="22">
        <f t="shared" si="2"/>
        <v>0.73588549425937722</v>
      </c>
      <c r="E11" s="21">
        <f t="shared" si="3"/>
        <v>66.229694483343948</v>
      </c>
      <c r="F11" s="3">
        <f t="shared" si="8"/>
        <v>3.815283400809717</v>
      </c>
      <c r="G11" s="3">
        <f t="shared" si="9"/>
        <v>5.2636981326963728</v>
      </c>
      <c r="H11" s="3">
        <f t="shared" si="11"/>
        <v>5.7591460221550852</v>
      </c>
      <c r="I11" s="3">
        <f t="shared" si="12"/>
        <v>6.7381161971831007</v>
      </c>
      <c r="J11" s="3">
        <f t="shared" si="13"/>
        <v>6.9266972325028995</v>
      </c>
      <c r="K11" s="3">
        <f>($T$7/K$17)/((T11-$T$7)/(V11-K$17))</f>
        <v>7.5153951419774145</v>
      </c>
      <c r="L11" s="3">
        <f>($T$8/L$17)/((T11-$T$8)/(V11-L$17))</f>
        <v>9.8537750495617011</v>
      </c>
      <c r="M11" s="3">
        <f>($T$9/M$17)/((T11-$T$9)/(V11-M$17))</f>
        <v>10.175530369078729</v>
      </c>
      <c r="N11" s="3">
        <f>($T$10/N$17)/((T11-$T$10)/(V11-N$17))</f>
        <v>10.182052937378929</v>
      </c>
      <c r="O11" s="4"/>
      <c r="P11" s="4"/>
      <c r="Q11" s="4"/>
      <c r="R11" s="4"/>
      <c r="S11" s="4"/>
      <c r="T11" s="17">
        <f>SUM(C$1:C11)</f>
        <v>0.97504246789427185</v>
      </c>
      <c r="U11" s="23">
        <f t="shared" si="10"/>
        <v>4.2260037132245798E-2</v>
      </c>
      <c r="V11" s="12">
        <v>10</v>
      </c>
      <c r="W11" s="17">
        <f t="shared" ca="1" si="1"/>
        <v>1.8997743328100475E-2</v>
      </c>
      <c r="X11" s="10">
        <f t="shared" ca="1" si="4"/>
        <v>0.18997743328100475</v>
      </c>
      <c r="Y11" s="28">
        <f ca="1">1/(2*SUM(X$2:X11)-1)</f>
        <v>0.10908263876811107</v>
      </c>
      <c r="Z11" s="10">
        <f t="shared" si="5"/>
        <v>0.1</v>
      </c>
      <c r="AA11" s="10">
        <f t="shared" ca="1" si="6"/>
        <v>1.0091820853456739E-2</v>
      </c>
      <c r="AB11" s="30"/>
    </row>
    <row r="12" spans="1:28" x14ac:dyDescent="0.45">
      <c r="A12" s="7" t="b">
        <f>IFERROR(IF((D17-D12)&gt;0,ROW(D12)),"")</f>
        <v>0</v>
      </c>
      <c r="B12" s="8">
        <f>Calculations!Q13</f>
        <v>9.6758850309166273E-3</v>
      </c>
      <c r="C12" s="8">
        <f t="shared" si="0"/>
        <v>9.6758850309166273E-3</v>
      </c>
      <c r="D12" s="22">
        <f t="shared" si="2"/>
        <v>0.74510358285884926</v>
      </c>
      <c r="E12" s="21">
        <f t="shared" si="3"/>
        <v>81.961394114473421</v>
      </c>
      <c r="F12" s="3">
        <f t="shared" si="8"/>
        <v>4.1801369863013695</v>
      </c>
      <c r="G12" s="3">
        <f t="shared" si="9"/>
        <v>5.7886250690226388</v>
      </c>
      <c r="H12" s="3">
        <f t="shared" si="11"/>
        <v>6.3628900986783172</v>
      </c>
      <c r="I12" s="3">
        <f t="shared" si="12"/>
        <v>7.4548399390243905</v>
      </c>
      <c r="J12" s="3">
        <f t="shared" si="13"/>
        <v>7.7058841603932997</v>
      </c>
      <c r="K12" s="3">
        <f>($T$7/K$17)/((T12-$T$7)/(V12-K$17))</f>
        <v>8.3743138151875502</v>
      </c>
      <c r="L12" s="3">
        <f>($T$8/L$17)/((T12-$T$8)/(V12-L$17))</f>
        <v>10.611825986302678</v>
      </c>
      <c r="M12" s="3">
        <f>($T$9/M$17)/((T12-$T$9)/(V12-M$17))</f>
        <v>10.79568345323738</v>
      </c>
      <c r="N12" s="3">
        <f>($T$10/N$17)/((T12-$T$10)/(V12-N$17))</f>
        <v>10.610158089471886</v>
      </c>
      <c r="O12" s="3">
        <f>($T$11/O$17)/((T12-$T$11)/(V12-O$17))</f>
        <v>10.077036516853903</v>
      </c>
      <c r="P12" s="3"/>
      <c r="Q12" s="3"/>
      <c r="R12" s="3"/>
      <c r="S12" s="3"/>
      <c r="T12" s="17">
        <f>SUM(C$1:C12)</f>
        <v>0.9847183529251885</v>
      </c>
      <c r="U12" s="23">
        <f t="shared" si="10"/>
        <v>9.2180885994720407E-3</v>
      </c>
      <c r="V12" s="12">
        <v>11</v>
      </c>
      <c r="W12" s="17">
        <f t="shared" ca="1" si="1"/>
        <v>1.7464678178963897E-2</v>
      </c>
      <c r="X12" s="10">
        <f t="shared" ca="1" si="4"/>
        <v>0.19211145996860285</v>
      </c>
      <c r="Y12" s="28">
        <f ca="1">1/(2*SUM(X$2:X12)-1)</f>
        <v>0.10469467050506034</v>
      </c>
      <c r="Z12" s="10">
        <f t="shared" si="5"/>
        <v>9.0909090909090912E-2</v>
      </c>
      <c r="AA12" s="10">
        <f t="shared" ca="1" si="6"/>
        <v>1.5164137555566377E-2</v>
      </c>
      <c r="AB12" s="30"/>
    </row>
    <row r="13" spans="1:28" x14ac:dyDescent="0.45">
      <c r="A13" s="7" t="b">
        <f>IFERROR(IF((D18-D13)&gt;0,ROW(D13)),"")</f>
        <v>0</v>
      </c>
      <c r="B13" s="8">
        <f>Calculations!Q14</f>
        <v>1.0525242916355235E-2</v>
      </c>
      <c r="C13" s="8">
        <f t="shared" si="0"/>
        <v>8.7381939253924033E-3</v>
      </c>
      <c r="D13" s="22">
        <f t="shared" si="2"/>
        <v>0.66596559195995109</v>
      </c>
      <c r="E13" s="21">
        <f t="shared" si="3"/>
        <v>87.907458138713537</v>
      </c>
      <c r="F13" s="3">
        <f t="shared" si="8"/>
        <v>4.5410103782154101</v>
      </c>
      <c r="G13" s="3">
        <f t="shared" si="9"/>
        <v>6.3039074701179807</v>
      </c>
      <c r="H13" s="3">
        <f t="shared" si="11"/>
        <v>6.949438584552567</v>
      </c>
      <c r="I13" s="3">
        <f t="shared" si="12"/>
        <v>8.1398848741244176</v>
      </c>
      <c r="J13" s="3">
        <f t="shared" si="13"/>
        <v>8.4347090760582297</v>
      </c>
      <c r="K13" s="3">
        <f t="shared" ref="K13:K16" si="14">($T$7/K$17)/((T13-$T$7)/(V13-K$17))</f>
        <v>9.1518539091792697</v>
      </c>
      <c r="L13" s="3">
        <f t="shared" ref="L13:L16" si="15">($T$8/L$17)/((T13-$T$8)/(V13-L$17))</f>
        <v>11.302003714844568</v>
      </c>
      <c r="M13" s="3">
        <f t="shared" ref="M13:M16" si="16">($T$9/M$17)/((T13-$T$9)/(V13-M$17))</f>
        <v>11.384815477158153</v>
      </c>
      <c r="N13" s="3">
        <f t="shared" ref="N13:N16" si="17">($T$10/N$17)/((T13-$T$10)/(V13-N$17))</f>
        <v>11.109650152617952</v>
      </c>
      <c r="O13" s="3">
        <f>($T$11/O$17)/((T13-$T$11)/(V13-O$17))</f>
        <v>10.590184501844984</v>
      </c>
      <c r="P13" s="3">
        <f>($T$12/P$17)/((T13-$T$12)/(V13-P$17))</f>
        <v>10.244662802205532</v>
      </c>
      <c r="Q13" s="3"/>
      <c r="R13" s="3"/>
      <c r="S13" s="3"/>
      <c r="T13" s="17">
        <f>SUM(C$1:C13)</f>
        <v>0.99345654685058093</v>
      </c>
      <c r="U13" s="23">
        <f t="shared" si="10"/>
        <v>-7.913799089889817E-2</v>
      </c>
      <c r="V13" s="12">
        <v>12</v>
      </c>
      <c r="W13" s="17">
        <f t="shared" ca="1" si="1"/>
        <v>1.5772174254317112E-2</v>
      </c>
      <c r="X13" s="10">
        <f t="shared" ca="1" si="4"/>
        <v>0.18926609105180536</v>
      </c>
      <c r="Y13" s="28">
        <f ca="1">1/(2*SUM(X$2:X13)-1)</f>
        <v>0.1007037504538931</v>
      </c>
      <c r="Z13" s="10">
        <f t="shared" si="5"/>
        <v>8.3333333333333329E-2</v>
      </c>
      <c r="AA13" s="10">
        <f t="shared" ca="1" si="6"/>
        <v>1.8949545949701569E-2</v>
      </c>
      <c r="AB13" s="30"/>
    </row>
    <row r="14" spans="1:28" x14ac:dyDescent="0.45">
      <c r="A14" s="7" t="b">
        <f>IFERROR(IF((D19-D14)&gt;0,ROW(D14)),"")</f>
        <v>0</v>
      </c>
      <c r="B14" s="8">
        <f>Calculations!Q15</f>
        <v>6.5434531494190391E-3</v>
      </c>
      <c r="C14" s="8">
        <f t="shared" si="0"/>
        <v>6.5434531494190391E-3</v>
      </c>
      <c r="D14" s="22">
        <f t="shared" si="2"/>
        <v>0.61343465637046457</v>
      </c>
      <c r="E14" s="21">
        <f t="shared" si="3"/>
        <v>95.695806393792481</v>
      </c>
      <c r="F14" s="3">
        <f t="shared" si="8"/>
        <v>4.9081561336154476</v>
      </c>
      <c r="G14" s="3">
        <f t="shared" si="9"/>
        <v>6.8325562970411653</v>
      </c>
      <c r="H14" s="3">
        <f t="shared" si="11"/>
        <v>7.5565322914816768</v>
      </c>
      <c r="I14" s="3">
        <f t="shared" si="12"/>
        <v>8.8614559914096827</v>
      </c>
      <c r="J14" s="3">
        <f t="shared" si="13"/>
        <v>9.2133725202057253</v>
      </c>
      <c r="K14" s="3">
        <f t="shared" si="14"/>
        <v>10.007972665148049</v>
      </c>
      <c r="L14" s="3">
        <f t="shared" si="15"/>
        <v>12.209535647695974</v>
      </c>
      <c r="M14" s="3">
        <f t="shared" si="16"/>
        <v>12.304610626932771</v>
      </c>
      <c r="N14" s="3">
        <f t="shared" si="17"/>
        <v>12.081194944465684</v>
      </c>
      <c r="O14" s="3">
        <f t="shared" ref="O14:O16" si="18">($T$11/O$17)/((T14-$T$11)/(V14-O$17))</f>
        <v>11.720419275796312</v>
      </c>
      <c r="P14" s="3">
        <f>($T$12/P$17)/((T14-$T$12)/(V14-P$17))</f>
        <v>11.715994987671243</v>
      </c>
      <c r="Q14" s="3">
        <f>($T$13/Q$17)/((T14-$T$13)/(V14-Q$17))</f>
        <v>12.652042229144984</v>
      </c>
      <c r="R14" s="3"/>
      <c r="S14" s="3"/>
      <c r="T14" s="17">
        <f>SUM(C$1:C14)</f>
        <v>1</v>
      </c>
      <c r="U14" s="23">
        <f t="shared" si="10"/>
        <v>-5.2530935589486516E-2</v>
      </c>
      <c r="V14" s="12">
        <v>13</v>
      </c>
      <c r="W14" s="17">
        <f t="shared" ca="1" si="1"/>
        <v>1.1810733908948197E-2</v>
      </c>
      <c r="X14" s="10">
        <f t="shared" ca="1" si="4"/>
        <v>0.15353954081632656</v>
      </c>
      <c r="Y14" s="28">
        <f ca="1">1/(2*SUM(X$2:X14)-1)</f>
        <v>9.7682999880196478E-2</v>
      </c>
      <c r="Z14" s="10">
        <f t="shared" si="5"/>
        <v>7.6923076923076927E-2</v>
      </c>
      <c r="AA14" s="10">
        <f t="shared" ca="1" si="6"/>
        <v>2.2489916536879512E-2</v>
      </c>
      <c r="AB14" s="30"/>
    </row>
    <row r="15" spans="1:28" x14ac:dyDescent="0.45">
      <c r="A15" s="7" t="b">
        <f t="shared" ref="A15:A16" si="19">IFERROR(IF((D20-D15)&gt;0,ROW(D15)),"")</f>
        <v>0</v>
      </c>
      <c r="B15" s="8">
        <f>Calculations!Q16</f>
        <v>2E-3</v>
      </c>
      <c r="C15" s="8">
        <f t="shared" ref="C15:C16" si="20">LARGE($B$2:$B$17,ROW(A15)-1)</f>
        <v>2E-3</v>
      </c>
      <c r="D15" s="22">
        <f t="shared" si="2"/>
        <v>1.001800789719671</v>
      </c>
      <c r="E15" s="21">
        <f t="shared" ref="E15:E16" si="21">SUM(F15:S15)</f>
        <v>182.3277437289801</v>
      </c>
      <c r="F15" s="3">
        <f t="shared" ref="F15:F16" si="22">(T$2/F$17)/((T15-T$2)/(V15-F$17))</f>
        <v>5.302227330157697</v>
      </c>
      <c r="G15" s="3">
        <f t="shared" ref="G15:G16" si="23">(T$3/G$17)/((T15-T$3)/(V15-G$17))</f>
        <v>7.4204204140434875</v>
      </c>
      <c r="H15" s="3">
        <f t="shared" ref="H15:H16" si="24">(T$4/H$17)/((T15-T$4)/(V15-H$17))</f>
        <v>8.2582269316787187</v>
      </c>
      <c r="I15" s="3">
        <f t="shared" ref="I15:I16" si="25">($T$5/I$17)/((T15-$T$5)/(V15-I$17))</f>
        <v>9.7497652460480566</v>
      </c>
      <c r="J15" s="3">
        <f t="shared" ref="J15:J16" si="26">($T$6/J$17)/((T15-$T$6)/(V15-J$17))</f>
        <v>10.226811186415791</v>
      </c>
      <c r="K15" s="3">
        <f t="shared" si="14"/>
        <v>11.222695209376624</v>
      </c>
      <c r="L15" s="3">
        <f t="shared" si="15"/>
        <v>13.823009667944577</v>
      </c>
      <c r="M15" s="3">
        <f t="shared" si="16"/>
        <v>14.178884878393768</v>
      </c>
      <c r="N15" s="3">
        <f t="shared" si="17"/>
        <v>14.295710561712976</v>
      </c>
      <c r="O15" s="3">
        <f t="shared" si="18"/>
        <v>14.467829830566528</v>
      </c>
      <c r="P15" s="3">
        <f t="shared" ref="P15:P16" si="27">($T$12/P$17)/((T15-$T$12)/(V15-P$17))</f>
        <v>15.540159432442753</v>
      </c>
      <c r="Q15" s="3">
        <f t="shared" ref="Q15:Q16" si="28">($T$13/Q$17)/((T15-$T$13)/(V15-Q$17))</f>
        <v>19.380464578660707</v>
      </c>
      <c r="R15" s="3">
        <f>($T$14/R$17)/((T15-$T$14)/(V15-R$17))</f>
        <v>38.461538461538431</v>
      </c>
      <c r="S15" s="3"/>
      <c r="T15" s="17">
        <f>SUM(C$1:C15)</f>
        <v>1.002</v>
      </c>
      <c r="U15" s="23">
        <f t="shared" si="10"/>
        <v>0.38836613334920644</v>
      </c>
      <c r="V15" s="12">
        <v>14</v>
      </c>
      <c r="W15" s="17">
        <f t="shared" ref="W15:W16" ca="1" si="29">C15/SUM(INDIRECT("C$2:C$"&amp;$A$18))</f>
        <v>3.6099391679748826E-3</v>
      </c>
      <c r="X15" s="10">
        <f t="shared" ca="1" si="4"/>
        <v>5.0539148351648355E-2</v>
      </c>
      <c r="Y15" s="28">
        <f ca="1">1/(2*SUM(X$2:X15)-1)</f>
        <v>9.6727943831738175E-2</v>
      </c>
      <c r="Z15" s="10">
        <f t="shared" si="5"/>
        <v>7.1428571428571425E-2</v>
      </c>
      <c r="AA15" s="10">
        <f t="shared" ca="1" si="6"/>
        <v>2.7245477972641114E-2</v>
      </c>
      <c r="AB15" s="30"/>
    </row>
    <row r="16" spans="1:28" x14ac:dyDescent="0.45">
      <c r="A16" s="7" t="b">
        <f t="shared" si="19"/>
        <v>0</v>
      </c>
      <c r="B16" s="8">
        <f>Calculations!Q17</f>
        <v>1E-3</v>
      </c>
      <c r="C16" s="8">
        <f t="shared" si="20"/>
        <v>1E-3</v>
      </c>
      <c r="D16" s="22">
        <f t="shared" si="2"/>
        <v>1.3884298968536748</v>
      </c>
      <c r="E16" s="21">
        <f t="shared" si="21"/>
        <v>291.57027833927168</v>
      </c>
      <c r="F16" s="3">
        <f t="shared" si="22"/>
        <v>5.7020792443472716</v>
      </c>
      <c r="G16" s="3">
        <f t="shared" si="23"/>
        <v>8.020883985609796</v>
      </c>
      <c r="H16" s="3">
        <f t="shared" si="24"/>
        <v>8.9798285362933132</v>
      </c>
      <c r="I16" s="3">
        <f t="shared" si="25"/>
        <v>10.672551649978791</v>
      </c>
      <c r="J16" s="3">
        <f t="shared" si="26"/>
        <v>11.287853589353624</v>
      </c>
      <c r="K16" s="3">
        <f t="shared" si="14"/>
        <v>12.507979307260104</v>
      </c>
      <c r="L16" s="3">
        <f t="shared" si="15"/>
        <v>15.567429764037957</v>
      </c>
      <c r="M16" s="3">
        <f t="shared" si="16"/>
        <v>16.219818384199069</v>
      </c>
      <c r="N16" s="3">
        <f t="shared" si="17"/>
        <v>16.709072642230698</v>
      </c>
      <c r="O16" s="3">
        <f t="shared" si="18"/>
        <v>17.437920918894363</v>
      </c>
      <c r="P16" s="3">
        <f t="shared" si="27"/>
        <v>19.586823856646358</v>
      </c>
      <c r="Q16" s="3">
        <f t="shared" si="28"/>
        <v>26.024556606930755</v>
      </c>
      <c r="R16" s="3">
        <f>($T$14/R$17)/((T16-$T$14)/(V16-R$17))</f>
        <v>51.282051282053139</v>
      </c>
      <c r="S16" s="3">
        <f>($T$15/S$17)/((T16-$T$15)/(V16-S$17))</f>
        <v>71.571428571436456</v>
      </c>
      <c r="T16" s="17">
        <f>SUM(C$1:C16)</f>
        <v>1.0029999999999999</v>
      </c>
      <c r="U16" s="23">
        <f t="shared" si="10"/>
        <v>0.38662910713400378</v>
      </c>
      <c r="V16" s="12">
        <v>15</v>
      </c>
      <c r="W16" s="17">
        <f t="shared" ca="1" si="29"/>
        <v>1.8049695839874413E-3</v>
      </c>
      <c r="X16" s="10">
        <f t="shared" ca="1" si="4"/>
        <v>2.7074543759811619E-2</v>
      </c>
      <c r="Y16" s="28">
        <f ca="1">1/(2*SUM(X$2:X16)-1)</f>
        <v>9.6223948778496604E-2</v>
      </c>
      <c r="Z16" s="10">
        <f t="shared" si="5"/>
        <v>6.6666666666666666E-2</v>
      </c>
      <c r="AA16" s="10">
        <f t="shared" ca="1" si="6"/>
        <v>3.1668516548389217E-2</v>
      </c>
      <c r="AB16" s="30"/>
    </row>
    <row r="17" spans="1:27" x14ac:dyDescent="0.45">
      <c r="A17" s="7"/>
      <c r="B17" s="7"/>
      <c r="C17" s="25"/>
      <c r="D17" s="7"/>
      <c r="E17" s="7"/>
      <c r="F17" s="11">
        <v>1</v>
      </c>
      <c r="G17" s="11">
        <v>2</v>
      </c>
      <c r="H17" s="11">
        <v>3</v>
      </c>
      <c r="I17" s="11">
        <v>4</v>
      </c>
      <c r="J17" s="11">
        <v>5</v>
      </c>
      <c r="K17" s="11">
        <v>6</v>
      </c>
      <c r="L17" s="11">
        <v>7</v>
      </c>
      <c r="M17" s="11">
        <v>8</v>
      </c>
      <c r="N17" s="11">
        <v>9</v>
      </c>
      <c r="O17" s="11">
        <v>10</v>
      </c>
      <c r="P17" s="11">
        <v>11</v>
      </c>
      <c r="Q17" s="11">
        <v>12</v>
      </c>
      <c r="R17" s="11">
        <v>13</v>
      </c>
      <c r="S17" s="11">
        <v>14</v>
      </c>
      <c r="T17" s="7"/>
      <c r="U17" s="26"/>
      <c r="V17" s="7"/>
      <c r="W17" s="27"/>
      <c r="X17" s="15"/>
      <c r="Y17" s="15"/>
      <c r="Z17" s="15"/>
      <c r="AA17" s="15"/>
    </row>
    <row r="18" spans="1:27" x14ac:dyDescent="0.45">
      <c r="A18" s="29">
        <f>MIN(A2:A16)</f>
        <v>3</v>
      </c>
      <c r="B18" s="31"/>
      <c r="C18" s="6">
        <f ca="1">SUM(INDIRECT("c2:c"&amp;A18))</f>
        <v>0.55402595637697893</v>
      </c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</row>
  </sheetData>
  <sheetProtection algorithmName="SHA-512" hashValue="cMWhB/n+tOdVdEUmin6Sfmi2Ax5USmysyTxLF+QRIvHuQtfkrgvJyXvfmernAzbkQIH1t/tY8f/8jWG4aKBtRw==" saltValue="h8nhttuwN/RhU7v0Io2tXw==" spinCount="100000" sheet="1" formatCells="0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23"/>
  <sheetViews>
    <sheetView workbookViewId="0">
      <selection activeCell="E26" sqref="E26"/>
    </sheetView>
  </sheetViews>
  <sheetFormatPr defaultColWidth="8.6640625" defaultRowHeight="14.25" x14ac:dyDescent="0.45"/>
  <cols>
    <col min="1" max="1" width="2.796875" style="38" bestFit="1" customWidth="1"/>
    <col min="2" max="2" width="23.796875" style="38" bestFit="1" customWidth="1"/>
    <col min="3" max="3" width="10" style="38" customWidth="1"/>
    <col min="4" max="5" width="8.6640625" style="38"/>
    <col min="6" max="8" width="9.6640625" style="38" bestFit="1" customWidth="1"/>
    <col min="9" max="16384" width="8.6640625" style="38"/>
  </cols>
  <sheetData>
    <row r="2" spans="1:17" s="36" customFormat="1" x14ac:dyDescent="0.45">
      <c r="A2" s="34" t="s">
        <v>23</v>
      </c>
      <c r="B2" s="34" t="s">
        <v>52</v>
      </c>
      <c r="C2" s="34">
        <v>2021</v>
      </c>
      <c r="D2" s="35">
        <v>2020</v>
      </c>
      <c r="E2" s="35">
        <v>2019</v>
      </c>
      <c r="F2" s="35">
        <v>2018</v>
      </c>
      <c r="G2" s="35">
        <v>2017</v>
      </c>
      <c r="H2" s="35">
        <v>2016</v>
      </c>
      <c r="I2" s="35">
        <v>2015</v>
      </c>
      <c r="J2" s="35">
        <v>2014</v>
      </c>
      <c r="K2" s="35">
        <v>2013</v>
      </c>
      <c r="L2" s="35">
        <v>2012</v>
      </c>
      <c r="M2" s="35">
        <v>2011</v>
      </c>
      <c r="N2" s="35">
        <v>2010</v>
      </c>
      <c r="O2" s="35">
        <v>2009</v>
      </c>
      <c r="P2" s="35">
        <v>2008</v>
      </c>
      <c r="Q2" s="35">
        <v>2007</v>
      </c>
    </row>
    <row r="3" spans="1:17" x14ac:dyDescent="0.45">
      <c r="A3" s="37">
        <v>1</v>
      </c>
      <c r="B3" s="47" t="s">
        <v>25</v>
      </c>
      <c r="C3" s="48">
        <v>0.29078234504697054</v>
      </c>
      <c r="D3" s="48">
        <v>0.29028334579058229</v>
      </c>
      <c r="E3" s="48">
        <v>0.26169331711406224</v>
      </c>
      <c r="F3" s="48">
        <v>0.23594054290370017</v>
      </c>
      <c r="G3" s="48">
        <v>0.21401072263731249</v>
      </c>
      <c r="H3" s="48">
        <v>0.19729028000918064</v>
      </c>
      <c r="I3" s="48">
        <v>0.1823706996649305</v>
      </c>
      <c r="J3" s="48">
        <v>0.17370117956721479</v>
      </c>
      <c r="K3" s="48">
        <v>0.22571610985626833</v>
      </c>
      <c r="L3" s="48">
        <v>0.20039207726165548</v>
      </c>
      <c r="M3" s="48">
        <v>0.19653199358035028</v>
      </c>
      <c r="N3" s="48">
        <v>0.20473036144098983</v>
      </c>
      <c r="O3" s="48">
        <v>0.21674001802852749</v>
      </c>
      <c r="P3" s="48">
        <v>0.29078234504697054</v>
      </c>
      <c r="Q3" s="48">
        <v>0.29028334579058229</v>
      </c>
    </row>
    <row r="4" spans="1:17" x14ac:dyDescent="0.45">
      <c r="A4" s="37">
        <v>2</v>
      </c>
      <c r="B4" s="47" t="s">
        <v>26</v>
      </c>
      <c r="C4" s="48">
        <v>0.26722873900293254</v>
      </c>
      <c r="D4" s="48">
        <v>0.2637426105863967</v>
      </c>
      <c r="E4" s="48">
        <v>0.26500860335688486</v>
      </c>
      <c r="F4" s="48">
        <v>0.25030801637454791</v>
      </c>
      <c r="G4" s="48">
        <v>0.26241943763189413</v>
      </c>
      <c r="H4" s="48">
        <v>0.26457424833601101</v>
      </c>
      <c r="I4" s="48">
        <v>0.27611053976047506</v>
      </c>
      <c r="J4" s="48">
        <v>0.24053679848530066</v>
      </c>
      <c r="K4" s="48">
        <v>0.2380827194737887</v>
      </c>
      <c r="L4" s="48">
        <v>0.19997008674842956</v>
      </c>
      <c r="M4" s="48">
        <v>0.20276324052752773</v>
      </c>
      <c r="N4" s="48">
        <v>0.19617672216586104</v>
      </c>
      <c r="O4" s="48">
        <v>0.15973805610053554</v>
      </c>
      <c r="P4" s="48">
        <v>0.26722873900293254</v>
      </c>
      <c r="Q4" s="48">
        <v>0.2637426105863967</v>
      </c>
    </row>
    <row r="5" spans="1:17" x14ac:dyDescent="0.45">
      <c r="A5" s="37">
        <v>3</v>
      </c>
      <c r="B5" s="47" t="s">
        <v>27</v>
      </c>
      <c r="C5" s="48">
        <v>0.12029673443014066</v>
      </c>
      <c r="D5" s="48">
        <v>0.13987905143711354</v>
      </c>
      <c r="E5" s="48">
        <v>0.14115177834223083</v>
      </c>
      <c r="F5" s="48">
        <v>0.16104288382814674</v>
      </c>
      <c r="G5" s="48">
        <v>0.16891718473735243</v>
      </c>
      <c r="H5" s="48">
        <v>0.17297595822813863</v>
      </c>
      <c r="I5" s="48">
        <v>0.13418704176757457</v>
      </c>
      <c r="J5" s="48">
        <v>9.3685328062544954E-2</v>
      </c>
      <c r="K5" s="48">
        <v>8.4597267006100152E-2</v>
      </c>
      <c r="L5" s="48">
        <v>8.3612879791461897E-2</v>
      </c>
      <c r="M5" s="48">
        <v>9.558300188402763E-2</v>
      </c>
      <c r="N5" s="48">
        <v>0.10921803823277834</v>
      </c>
      <c r="O5" s="48">
        <v>8.484012938119731E-2</v>
      </c>
      <c r="P5" s="48">
        <v>0.12029673443014066</v>
      </c>
      <c r="Q5" s="48">
        <v>0.13987905143711354</v>
      </c>
    </row>
    <row r="6" spans="1:17" x14ac:dyDescent="0.45">
      <c r="A6" s="37">
        <v>4</v>
      </c>
      <c r="B6" s="47" t="s">
        <v>28</v>
      </c>
      <c r="C6" s="48">
        <v>0.10191858442268502</v>
      </c>
      <c r="D6" s="48">
        <v>0.1036012774342597</v>
      </c>
      <c r="E6" s="48">
        <v>0.1029440498175332</v>
      </c>
      <c r="F6" s="48">
        <v>0.10741491461653617</v>
      </c>
      <c r="G6" s="48">
        <v>0.12033023441510295</v>
      </c>
      <c r="H6" s="48">
        <v>0.14850384438834061</v>
      </c>
      <c r="I6" s="48">
        <v>0.17018876687788209</v>
      </c>
      <c r="J6" s="48">
        <v>0.16641144439497643</v>
      </c>
      <c r="K6" s="48">
        <v>0.19394921374115426</v>
      </c>
      <c r="L6" s="48">
        <v>0.17900944404085295</v>
      </c>
      <c r="M6" s="48">
        <v>0.16223571279045426</v>
      </c>
      <c r="N6" s="48">
        <v>0.18410216625887688</v>
      </c>
      <c r="O6" s="48">
        <v>0.19896335966912349</v>
      </c>
      <c r="P6" s="48">
        <v>0.10191858442268502</v>
      </c>
      <c r="Q6" s="48">
        <v>0.1036012774342597</v>
      </c>
    </row>
    <row r="7" spans="1:17" x14ac:dyDescent="0.45">
      <c r="A7" s="37">
        <v>5</v>
      </c>
      <c r="B7" s="47" t="s">
        <v>29</v>
      </c>
      <c r="C7" s="48">
        <v>5.646403896813957E-2</v>
      </c>
      <c r="D7" s="48">
        <v>5.4528776245158658E-2</v>
      </c>
      <c r="E7" s="48">
        <v>5.5754794874542254E-2</v>
      </c>
      <c r="F7" s="48">
        <v>5.1481790601857369E-2</v>
      </c>
      <c r="G7" s="48">
        <v>4.9984315291165232E-2</v>
      </c>
      <c r="H7" s="48">
        <v>4.0057665825109022E-2</v>
      </c>
      <c r="I7" s="48">
        <v>5.1958995454997846E-2</v>
      </c>
      <c r="J7" s="48">
        <v>7.5446312812810362E-2</v>
      </c>
      <c r="K7" s="48">
        <v>8.0568059273884191E-2</v>
      </c>
      <c r="L7" s="48">
        <v>0.10877740267509936</v>
      </c>
      <c r="M7" s="48">
        <v>0.13403809922545531</v>
      </c>
      <c r="N7" s="48">
        <v>0.10592588172107179</v>
      </c>
      <c r="O7" s="48">
        <v>9.1388726867808467E-2</v>
      </c>
      <c r="P7" s="48">
        <v>5.646403896813957E-2</v>
      </c>
      <c r="Q7" s="48">
        <v>5.4528776245158658E-2</v>
      </c>
    </row>
    <row r="8" spans="1:17" x14ac:dyDescent="0.45">
      <c r="A8" s="37">
        <v>6</v>
      </c>
      <c r="B8" s="47" t="s">
        <v>30</v>
      </c>
      <c r="C8" s="48">
        <v>3.968885133455937E-2</v>
      </c>
      <c r="D8" s="48">
        <v>4.3561867228375351E-2</v>
      </c>
      <c r="E8" s="48">
        <v>5.4601377797666696E-2</v>
      </c>
      <c r="F8" s="48">
        <v>6.5180239259170936E-2</v>
      </c>
      <c r="G8" s="48">
        <v>6.3330576626932075E-2</v>
      </c>
      <c r="H8" s="48">
        <v>6.5426325453293549E-2</v>
      </c>
      <c r="I8" s="48">
        <v>7.6999635072819567E-2</v>
      </c>
      <c r="J8" s="48">
        <v>0.10346531504865532</v>
      </c>
      <c r="K8" s="48">
        <v>1.1282854674900342E-2</v>
      </c>
      <c r="L8" s="48">
        <v>0.10172108029571386</v>
      </c>
      <c r="M8" s="48">
        <v>9.1989393622217572E-2</v>
      </c>
      <c r="N8" s="48">
        <v>9.9162539038411809E-2</v>
      </c>
      <c r="O8" s="48">
        <v>0.12295190625165703</v>
      </c>
      <c r="P8" s="48">
        <v>3.968885133455937E-2</v>
      </c>
      <c r="Q8" s="48">
        <v>4.3561867228375351E-2</v>
      </c>
    </row>
    <row r="9" spans="1:17" x14ac:dyDescent="0.45">
      <c r="A9" s="37">
        <v>7</v>
      </c>
      <c r="B9" s="47" t="s">
        <v>37</v>
      </c>
      <c r="C9" s="48">
        <v>3.8906009244992296E-2</v>
      </c>
      <c r="D9" s="48">
        <v>3.8805463069919138E-2</v>
      </c>
      <c r="E9" s="48">
        <v>3.7961918327986434E-2</v>
      </c>
      <c r="F9" s="48">
        <v>3.3901673224434638E-2</v>
      </c>
      <c r="G9" s="48">
        <v>3.2638453202532371E-2</v>
      </c>
      <c r="H9" s="48">
        <v>3.5582109249483587E-2</v>
      </c>
      <c r="I9" s="48">
        <v>3.5099359718674318E-2</v>
      </c>
      <c r="J9" s="48">
        <v>2.3028713728675078E-2</v>
      </c>
      <c r="K9" s="48">
        <v>4.6553176421355334E-2</v>
      </c>
      <c r="L9" s="48">
        <v>1.9299388915003633E-2</v>
      </c>
      <c r="M9" s="48">
        <v>1.5365292024283023E-2</v>
      </c>
      <c r="N9" s="48">
        <v>1.563525690756102E-2</v>
      </c>
      <c r="O9" s="48">
        <v>1.6755925552786467E-2</v>
      </c>
      <c r="P9" s="48">
        <v>3.8906009244992296E-2</v>
      </c>
      <c r="Q9" s="48">
        <v>3.8805463069919138E-2</v>
      </c>
    </row>
    <row r="10" spans="1:17" x14ac:dyDescent="0.45">
      <c r="A10" s="37">
        <v>8</v>
      </c>
      <c r="B10" s="47" t="s">
        <v>33</v>
      </c>
      <c r="C10" s="48">
        <v>2.7834385406829365E-2</v>
      </c>
      <c r="D10" s="48">
        <v>8.7381939253924033E-3</v>
      </c>
      <c r="E10" s="48">
        <v>1.4345230967042525E-2</v>
      </c>
      <c r="F10" s="48">
        <v>1.2128558748327438E-2</v>
      </c>
      <c r="G10" s="48">
        <v>7.3504249130211599E-3</v>
      </c>
      <c r="H10" s="48">
        <v>3.2992885012623363E-4</v>
      </c>
      <c r="I10" s="48">
        <v>0</v>
      </c>
      <c r="J10" s="48">
        <v>0</v>
      </c>
      <c r="K10" s="48">
        <v>0</v>
      </c>
      <c r="L10" s="48">
        <v>0</v>
      </c>
      <c r="M10" s="48">
        <v>0</v>
      </c>
      <c r="N10" s="48">
        <v>0</v>
      </c>
      <c r="O10" s="48">
        <v>0</v>
      </c>
      <c r="P10" s="48">
        <v>2.7834385406829365E-2</v>
      </c>
      <c r="Q10" s="48">
        <v>8.7381939253924033E-3</v>
      </c>
    </row>
    <row r="11" spans="1:17" x14ac:dyDescent="0.45">
      <c r="A11" s="37">
        <v>9</v>
      </c>
      <c r="B11" s="47" t="s">
        <v>38</v>
      </c>
      <c r="C11" s="48">
        <v>1.6234653809831502E-2</v>
      </c>
      <c r="D11" s="48">
        <v>1.7258952232112525E-2</v>
      </c>
      <c r="E11" s="48">
        <v>1.5908331705103397E-2</v>
      </c>
      <c r="F11" s="48">
        <v>1.5433938767669542E-2</v>
      </c>
      <c r="G11" s="48">
        <v>1.1264472708606628E-2</v>
      </c>
      <c r="H11" s="48">
        <v>9.7544181776451685E-3</v>
      </c>
      <c r="I11" s="48">
        <v>8.9573035198885313E-3</v>
      </c>
      <c r="J11" s="48">
        <v>8.5617694975953663E-3</v>
      </c>
      <c r="K11" s="48">
        <v>1.502234573928719E-2</v>
      </c>
      <c r="L11" s="48">
        <v>1.404320328191103E-2</v>
      </c>
      <c r="M11" s="48">
        <v>1.3969716000279115E-2</v>
      </c>
      <c r="N11" s="48">
        <v>7.469515227467128E-3</v>
      </c>
      <c r="O11" s="48">
        <v>9.0938013680470862E-3</v>
      </c>
      <c r="P11" s="48">
        <v>1.6234653809831502E-2</v>
      </c>
      <c r="Q11" s="48">
        <v>1.7258952232112525E-2</v>
      </c>
    </row>
    <row r="12" spans="1:17" x14ac:dyDescent="0.45">
      <c r="A12" s="37">
        <v>10</v>
      </c>
      <c r="B12" s="47" t="s">
        <v>31</v>
      </c>
      <c r="C12" s="48">
        <v>1.2637308017297082E-2</v>
      </c>
      <c r="D12" s="48">
        <v>1.2855880953998778E-2</v>
      </c>
      <c r="E12" s="48">
        <v>2.1927530111749097E-2</v>
      </c>
      <c r="F12" s="48">
        <v>3.0828133487010322E-2</v>
      </c>
      <c r="G12" s="48">
        <v>3.5447441966577314E-2</v>
      </c>
      <c r="H12" s="48">
        <v>3.2397578609134725E-2</v>
      </c>
      <c r="I12" s="48">
        <v>3.6459542845768501E-2</v>
      </c>
      <c r="J12" s="48">
        <v>4.3948785941085242E-2</v>
      </c>
      <c r="K12" s="48">
        <v>4.6553176421355334E-2</v>
      </c>
      <c r="L12" s="48">
        <v>4.9191273877184735E-2</v>
      </c>
      <c r="M12" s="48">
        <v>4.9138231805177589E-2</v>
      </c>
      <c r="N12" s="48">
        <v>4.6488034851107002E-2</v>
      </c>
      <c r="O12" s="48">
        <v>6.1376531099209923E-2</v>
      </c>
      <c r="P12" s="48">
        <v>1.2637308017297082E-2</v>
      </c>
      <c r="Q12" s="48">
        <v>1.2855880953998778E-2</v>
      </c>
    </row>
    <row r="13" spans="1:17" x14ac:dyDescent="0.45">
      <c r="A13" s="37">
        <v>11</v>
      </c>
      <c r="B13" s="47" t="s">
        <v>32</v>
      </c>
      <c r="C13" s="48">
        <v>1.4768378150007455E-2</v>
      </c>
      <c r="D13" s="48">
        <v>9.6758850309166273E-3</v>
      </c>
      <c r="E13" s="48">
        <v>6.1452549177796406E-3</v>
      </c>
      <c r="F13" s="48">
        <v>7.7898334724375027E-3</v>
      </c>
      <c r="G13" s="48">
        <v>9.7316488906633199E-3</v>
      </c>
      <c r="H13" s="48">
        <v>9.1375946752352537E-3</v>
      </c>
      <c r="I13" s="48">
        <v>7.5705802342168997E-3</v>
      </c>
      <c r="J13" s="48">
        <v>2.3028713728675078E-2</v>
      </c>
      <c r="K13" s="48">
        <v>2.0333817982820874E-2</v>
      </c>
      <c r="L13" s="48">
        <v>1.0811503781889662E-2</v>
      </c>
      <c r="M13" s="48">
        <v>1.5532761147163492E-2</v>
      </c>
      <c r="N13" s="48">
        <v>1.4511348491177816E-2</v>
      </c>
      <c r="O13" s="48">
        <v>2.0268837159976669E-2</v>
      </c>
      <c r="P13" s="48">
        <v>1.4768378150007455E-2</v>
      </c>
      <c r="Q13" s="48">
        <v>9.6758850309166273E-3</v>
      </c>
    </row>
    <row r="14" spans="1:17" x14ac:dyDescent="0.45">
      <c r="A14" s="37">
        <v>12</v>
      </c>
      <c r="B14" s="47" t="s">
        <v>39</v>
      </c>
      <c r="C14" s="48">
        <v>1.0002982255579303E-2</v>
      </c>
      <c r="D14" s="48">
        <v>1.0525242916355235E-2</v>
      </c>
      <c r="E14" s="48">
        <v>1.1603501849879301E-2</v>
      </c>
      <c r="F14" s="48">
        <v>1.1744366281149398E-2</v>
      </c>
      <c r="G14" s="48">
        <v>9.0828722979524323E-3</v>
      </c>
      <c r="H14" s="48">
        <v>9.1017328436997936E-3</v>
      </c>
      <c r="I14" s="48">
        <v>1.3648276548452376E-2</v>
      </c>
      <c r="J14" s="48">
        <v>4.0220746879846572E-2</v>
      </c>
      <c r="K14" s="48">
        <v>2.8166898261163479E-2</v>
      </c>
      <c r="L14" s="48">
        <v>2.5127131319174396E-2</v>
      </c>
      <c r="M14" s="48">
        <v>1.4604703091200892E-2</v>
      </c>
      <c r="N14" s="48">
        <v>8.0463885739293032E-3</v>
      </c>
      <c r="O14" s="48">
        <v>5.5146084097778252E-3</v>
      </c>
      <c r="P14" s="48">
        <v>1.0002982255579303E-2</v>
      </c>
      <c r="Q14" s="48">
        <v>1.0525242916355235E-2</v>
      </c>
    </row>
    <row r="15" spans="1:17" x14ac:dyDescent="0.45">
      <c r="A15" s="37">
        <v>13</v>
      </c>
      <c r="B15" s="47" t="s">
        <v>34</v>
      </c>
      <c r="C15" s="48">
        <v>3.2369899100352902E-3</v>
      </c>
      <c r="D15" s="48">
        <v>6.5434531494190391E-3</v>
      </c>
      <c r="E15" s="48">
        <v>1.0954310817539503E-2</v>
      </c>
      <c r="F15" s="48">
        <v>1.6805108435011856E-2</v>
      </c>
      <c r="G15" s="48">
        <v>1.5492214680887469E-2</v>
      </c>
      <c r="H15" s="48">
        <v>1.4868315354601791E-2</v>
      </c>
      <c r="I15" s="48">
        <v>6.4492585343197423E-3</v>
      </c>
      <c r="J15" s="48">
        <v>7.9648918526201463E-3</v>
      </c>
      <c r="K15" s="48">
        <v>9.1743611479218196E-3</v>
      </c>
      <c r="L15" s="48">
        <v>8.0445280116234353E-3</v>
      </c>
      <c r="M15" s="48">
        <v>8.2478543018630942E-3</v>
      </c>
      <c r="N15" s="48">
        <v>8.5337470907680367E-3</v>
      </c>
      <c r="O15" s="48">
        <v>1.236810011135267E-2</v>
      </c>
      <c r="P15" s="48">
        <v>3.2369899100352902E-3</v>
      </c>
      <c r="Q15" s="48">
        <v>6.5434531494190391E-3</v>
      </c>
    </row>
    <row r="16" spans="1:17" x14ac:dyDescent="0.45">
      <c r="A16" s="37">
        <v>14</v>
      </c>
      <c r="B16" s="47" t="s">
        <v>54</v>
      </c>
      <c r="C16" s="48">
        <v>2E-3</v>
      </c>
      <c r="D16" s="48">
        <v>2E-3</v>
      </c>
      <c r="E16" s="48">
        <v>2E-3</v>
      </c>
      <c r="F16" s="48">
        <v>2E-3</v>
      </c>
      <c r="G16" s="48">
        <v>2E-3</v>
      </c>
      <c r="H16" s="48">
        <v>2E-3</v>
      </c>
      <c r="I16" s="48">
        <v>2E-3</v>
      </c>
      <c r="J16" s="48">
        <v>2E-3</v>
      </c>
      <c r="K16" s="48">
        <v>2E-3</v>
      </c>
      <c r="L16" s="48">
        <v>2E-3</v>
      </c>
      <c r="M16" s="48">
        <v>2E-3</v>
      </c>
      <c r="N16" s="48">
        <v>2E-3</v>
      </c>
      <c r="O16" s="48">
        <v>2E-3</v>
      </c>
      <c r="P16" s="48">
        <v>2E-3</v>
      </c>
      <c r="Q16" s="48">
        <v>2E-3</v>
      </c>
    </row>
    <row r="17" spans="1:17" x14ac:dyDescent="0.45">
      <c r="A17" s="37">
        <v>15</v>
      </c>
      <c r="B17" s="47" t="s">
        <v>55</v>
      </c>
      <c r="C17" s="48">
        <v>1E-3</v>
      </c>
      <c r="D17" s="48">
        <v>1E-3</v>
      </c>
      <c r="E17" s="48">
        <v>1E-3</v>
      </c>
      <c r="F17" s="48">
        <v>1E-3</v>
      </c>
      <c r="G17" s="48">
        <v>1E-3</v>
      </c>
      <c r="H17" s="48">
        <v>1E-3</v>
      </c>
      <c r="I17" s="48">
        <v>1E-3</v>
      </c>
      <c r="J17" s="48">
        <v>1E-3</v>
      </c>
      <c r="K17" s="48">
        <v>1E-3</v>
      </c>
      <c r="L17" s="48">
        <v>1E-3</v>
      </c>
      <c r="M17" s="48">
        <v>1E-3</v>
      </c>
      <c r="N17" s="48">
        <v>1E-3</v>
      </c>
      <c r="O17" s="48">
        <v>1E-3</v>
      </c>
      <c r="P17" s="48">
        <v>1E-3</v>
      </c>
      <c r="Q17" s="48">
        <v>1E-3</v>
      </c>
    </row>
    <row r="18" spans="1:17" x14ac:dyDescent="0.45">
      <c r="A18" s="37"/>
      <c r="B18" s="39" t="s">
        <v>53</v>
      </c>
      <c r="C18" s="40">
        <f>'2021'!A18-1</f>
        <v>2</v>
      </c>
      <c r="D18" s="49">
        <f>'2020'!A18-1</f>
        <v>2</v>
      </c>
      <c r="E18" s="49">
        <f>'2019'!A18-1</f>
        <v>2</v>
      </c>
      <c r="F18" s="49">
        <f>'2018'!A18-1</f>
        <v>4</v>
      </c>
      <c r="G18" s="49">
        <f>'2017'!A18-1</f>
        <v>4</v>
      </c>
      <c r="H18" s="49">
        <f>'2016'!A18-1</f>
        <v>4</v>
      </c>
      <c r="I18" s="49">
        <f>'2015'!A18-1</f>
        <v>4</v>
      </c>
      <c r="J18" s="49">
        <f>'2014'!A18-1</f>
        <v>6</v>
      </c>
      <c r="K18" s="49">
        <f>'2013'!A18-1</f>
        <v>3</v>
      </c>
      <c r="L18" s="49">
        <f>'2012'!A18-1</f>
        <v>3</v>
      </c>
      <c r="M18" s="49">
        <f>'2011'!A18-1</f>
        <v>6</v>
      </c>
      <c r="N18" s="49">
        <f>'2010'!A18-1</f>
        <v>3</v>
      </c>
      <c r="O18" s="49">
        <f>'2009'!A18-1</f>
        <v>7</v>
      </c>
      <c r="P18" s="49">
        <f>'2008'!A18-1</f>
        <v>2</v>
      </c>
      <c r="Q18" s="49">
        <f>'2007'!A18-1</f>
        <v>2</v>
      </c>
    </row>
    <row r="19" spans="1:17" x14ac:dyDescent="0.45">
      <c r="A19" s="37"/>
      <c r="B19" s="39" t="s">
        <v>21</v>
      </c>
      <c r="C19" s="41">
        <f ca="1">'2021'!C18</f>
        <v>0.55801108404990307</v>
      </c>
      <c r="D19" s="50">
        <f ca="1">'2020'!C18</f>
        <v>0.55402595637697893</v>
      </c>
      <c r="E19" s="50">
        <f ca="1">'2019'!C18</f>
        <v>0.5267019204709471</v>
      </c>
      <c r="F19" s="50">
        <f ca="1">'2018'!C18</f>
        <v>0.75470635772293093</v>
      </c>
      <c r="G19" s="50">
        <f ca="1">'2017'!C18</f>
        <v>0.76567757942166192</v>
      </c>
      <c r="H19" s="50">
        <f ca="1">'2016'!C18</f>
        <v>0.78334433096167089</v>
      </c>
      <c r="I19" s="53">
        <f ca="1">'2015'!C18</f>
        <v>0.76285704807086219</v>
      </c>
      <c r="J19" s="53">
        <f ca="1">'2014'!C18</f>
        <v>0.85324637837150241</v>
      </c>
      <c r="K19" s="53">
        <f ca="1">'2013'!C18</f>
        <v>0.65774804307121126</v>
      </c>
      <c r="L19" s="53">
        <f ca="1">'2012'!C18</f>
        <v>0.57937160805093801</v>
      </c>
      <c r="M19" s="53">
        <f ca="1">'2011'!C18</f>
        <v>0.88314144163003272</v>
      </c>
      <c r="N19" s="53">
        <f ca="1">'2010'!C18</f>
        <v>0.58500924986572778</v>
      </c>
      <c r="O19" s="53">
        <f ca="1">'2009'!C18</f>
        <v>0.93599872739805934</v>
      </c>
      <c r="P19" s="53">
        <f ca="1">'2008'!C18</f>
        <v>0.55801108404990307</v>
      </c>
      <c r="Q19" s="53">
        <f ca="1">'2007'!C18</f>
        <v>0.55402595637697893</v>
      </c>
    </row>
    <row r="20" spans="1:17" x14ac:dyDescent="0.45">
      <c r="A20" s="37"/>
      <c r="B20" s="39" t="s">
        <v>22</v>
      </c>
      <c r="C20" s="42">
        <f ca="1">INDIRECT("2021!"&amp;ADDRESS(C18+1,27))</f>
        <v>2.1559985213410293E-2</v>
      </c>
      <c r="D20" s="51">
        <f ca="1">INDIRECT("2020!"&amp;ADDRESS(D18+1,27))</f>
        <v>2.4540416923211961E-2</v>
      </c>
      <c r="E20" s="51">
        <f ca="1">INDIRECT("2019!"&amp;ADDRESS(E18+1,27))</f>
        <v>3.1571492023094727E-3</v>
      </c>
      <c r="F20" s="51">
        <f ca="1">INDIRECT("2018!"&amp;ADDRESS(F18+1,27))</f>
        <v>6.673654326774936E-2</v>
      </c>
      <c r="G20" s="51">
        <f ca="1">INDIRECT("2017!"&amp;ADDRESS(G18+1,27))</f>
        <v>6.0632655887323882E-2</v>
      </c>
      <c r="H20" s="51">
        <f ca="1">INDIRECT("2016!"&amp;ADDRESS(H18+1,27))</f>
        <v>4.4977125651743645E-2</v>
      </c>
      <c r="I20" s="51">
        <f ca="1">INDIRECT("2015!"&amp;ADDRESS(I18+1,27))</f>
        <v>5.5858234532483696E-2</v>
      </c>
      <c r="J20" s="51">
        <f ca="1">INDIRECT("2014!"&amp;ADDRESS(J18+1,27))</f>
        <v>5.6549086429136107E-2</v>
      </c>
      <c r="K20" s="51">
        <f ca="1">INDIRECT("2013!"&amp;ADDRESS(K18+1,27))</f>
        <v>2.3413284605466513E-2</v>
      </c>
      <c r="L20" s="51">
        <f ca="1">INDIRECT("2012!"&amp;ADDRESS(L18+1,27))</f>
        <v>1.2612521779679501E-2</v>
      </c>
      <c r="M20" s="51">
        <f ca="1">INDIRECT("2011!"&amp;ADDRESS(M18+1,27))</f>
        <v>4.0096370152443779E-2</v>
      </c>
      <c r="N20" s="51">
        <f ca="1">INDIRECT("2010!"&amp;ADDRESS(N18+1,27))</f>
        <v>1.2036725360695636E-2</v>
      </c>
      <c r="O20" s="51">
        <f ca="1">INDIRECT("2009!"&amp;ADDRESS(O18+1,27))</f>
        <v>5.0576495036762835E-2</v>
      </c>
      <c r="P20" s="51">
        <f ca="1">INDIRECT("2008!"&amp;ADDRESS(P18+1,27))</f>
        <v>2.1559985213410293E-2</v>
      </c>
      <c r="Q20" s="51">
        <f ca="1">INDIRECT("2007!"&amp;ADDRESS(Q18+1,27))</f>
        <v>2.4540416923211961E-2</v>
      </c>
    </row>
    <row r="21" spans="1:17" x14ac:dyDescent="0.45">
      <c r="A21" s="37"/>
      <c r="B21" s="39" t="s">
        <v>56</v>
      </c>
      <c r="C21" s="40" t="str">
        <f t="shared" ref="C21:Q21" ca="1" si="0">IF(AND(C19&gt;65%,C20&gt;0.1),"G",IF(AND(C19&gt;65%,C20&lt;0.1),"B4",IF(AND(C19&lt;65%,C20&lt;0.1),"RO","I")))</f>
        <v>RO</v>
      </c>
      <c r="D21" s="49" t="str">
        <f t="shared" ca="1" si="0"/>
        <v>RO</v>
      </c>
      <c r="E21" s="49" t="str">
        <f t="shared" ca="1" si="0"/>
        <v>RO</v>
      </c>
      <c r="F21" s="49" t="str">
        <f t="shared" ca="1" si="0"/>
        <v>B4</v>
      </c>
      <c r="G21" s="49" t="str">
        <f t="shared" ca="1" si="0"/>
        <v>B4</v>
      </c>
      <c r="H21" s="49" t="str">
        <f t="shared" ca="1" si="0"/>
        <v>B4</v>
      </c>
      <c r="I21" s="49" t="str">
        <f t="shared" ca="1" si="0"/>
        <v>B4</v>
      </c>
      <c r="J21" s="49" t="str">
        <f t="shared" ca="1" si="0"/>
        <v>B4</v>
      </c>
      <c r="K21" s="49" t="str">
        <f t="shared" ca="1" si="0"/>
        <v>B4</v>
      </c>
      <c r="L21" s="49" t="str">
        <f t="shared" ca="1" si="0"/>
        <v>RO</v>
      </c>
      <c r="M21" s="49" t="str">
        <f t="shared" ca="1" si="0"/>
        <v>B4</v>
      </c>
      <c r="N21" s="49" t="str">
        <f t="shared" ca="1" si="0"/>
        <v>RO</v>
      </c>
      <c r="O21" s="49" t="str">
        <f t="shared" ca="1" si="0"/>
        <v>B4</v>
      </c>
      <c r="P21" s="49" t="str">
        <f t="shared" ca="1" si="0"/>
        <v>RO</v>
      </c>
      <c r="Q21" s="49" t="str">
        <f t="shared" ca="1" si="0"/>
        <v>RO</v>
      </c>
    </row>
    <row r="22" spans="1:17" x14ac:dyDescent="0.45">
      <c r="I22" s="52"/>
      <c r="J22" s="52"/>
      <c r="K22" s="52"/>
      <c r="L22" s="52"/>
      <c r="M22" s="52"/>
      <c r="N22" s="52"/>
      <c r="O22" s="52"/>
    </row>
    <row r="23" spans="1:17" x14ac:dyDescent="0.45">
      <c r="I23" s="52"/>
      <c r="J23" s="52"/>
      <c r="K23" s="52"/>
      <c r="L23" s="52"/>
      <c r="M23" s="52"/>
      <c r="N23" s="52"/>
      <c r="O23" s="52"/>
    </row>
  </sheetData>
  <sheetProtection formatCells="0" formatColumns="0" formatRows="0"/>
  <phoneticPr fontId="13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8"/>
  <sheetViews>
    <sheetView workbookViewId="0">
      <selection activeCell="A19" sqref="A19"/>
    </sheetView>
  </sheetViews>
  <sheetFormatPr defaultColWidth="8.796875" defaultRowHeight="14.25" x14ac:dyDescent="0.45"/>
  <cols>
    <col min="1" max="1" width="6.1328125" bestFit="1" customWidth="1"/>
    <col min="2" max="2" width="11.1328125" customWidth="1"/>
    <col min="3" max="3" width="11" bestFit="1" customWidth="1"/>
    <col min="6" max="7" width="4.796875" bestFit="1" customWidth="1"/>
    <col min="8" max="9" width="4.33203125" bestFit="1" customWidth="1"/>
    <col min="10" max="14" width="5.33203125" bestFit="1" customWidth="1"/>
    <col min="15" max="15" width="6.6640625" bestFit="1" customWidth="1"/>
    <col min="16" max="17" width="5.33203125" customWidth="1"/>
    <col min="18" max="18" width="6.1328125" customWidth="1"/>
    <col min="19" max="19" width="5.33203125" customWidth="1"/>
    <col min="23" max="23" width="9.6640625" bestFit="1" customWidth="1"/>
    <col min="24" max="24" width="11.796875" bestFit="1" customWidth="1"/>
    <col min="28" max="28" width="10.46484375" customWidth="1"/>
  </cols>
  <sheetData>
    <row r="1" spans="1:28" x14ac:dyDescent="0.45">
      <c r="A1" s="7" t="s">
        <v>23</v>
      </c>
      <c r="B1" s="10" t="s">
        <v>13</v>
      </c>
      <c r="C1" s="24" t="s">
        <v>24</v>
      </c>
      <c r="D1" s="11" t="s">
        <v>0</v>
      </c>
      <c r="E1" s="7" t="s">
        <v>1</v>
      </c>
      <c r="F1" s="9" t="s">
        <v>2</v>
      </c>
      <c r="G1" s="9" t="s">
        <v>3</v>
      </c>
      <c r="H1" s="9" t="s">
        <v>4</v>
      </c>
      <c r="I1" s="9" t="s">
        <v>5</v>
      </c>
      <c r="J1" s="9" t="s">
        <v>6</v>
      </c>
      <c r="K1" s="9" t="s">
        <v>7</v>
      </c>
      <c r="L1" s="9" t="s">
        <v>8</v>
      </c>
      <c r="M1" s="9" t="s">
        <v>9</v>
      </c>
      <c r="N1" s="9" t="s">
        <v>10</v>
      </c>
      <c r="O1" s="9" t="s">
        <v>11</v>
      </c>
      <c r="P1" s="9" t="s">
        <v>35</v>
      </c>
      <c r="Q1" s="9" t="s">
        <v>36</v>
      </c>
      <c r="R1" s="9" t="s">
        <v>40</v>
      </c>
      <c r="S1" s="9" t="s">
        <v>41</v>
      </c>
      <c r="T1" s="12" t="s">
        <v>14</v>
      </c>
      <c r="U1" s="10"/>
      <c r="V1" s="13" t="s">
        <v>15</v>
      </c>
      <c r="W1" s="14" t="s">
        <v>16</v>
      </c>
      <c r="X1" s="15" t="s">
        <v>17</v>
      </c>
      <c r="Y1" s="15" t="s">
        <v>18</v>
      </c>
      <c r="Z1" s="15" t="s">
        <v>19</v>
      </c>
      <c r="AA1" s="15" t="s">
        <v>20</v>
      </c>
    </row>
    <row r="2" spans="1:28" x14ac:dyDescent="0.45">
      <c r="A2" s="7"/>
      <c r="B2" s="8">
        <f>Calculations!C3</f>
        <v>0.29078234504697054</v>
      </c>
      <c r="C2" s="8">
        <f t="shared" ref="C2:C14" si="0">LARGE($B$2:$B$17,ROW(A2)-1)</f>
        <v>0.29078234504697054</v>
      </c>
      <c r="D2" s="16" t="s">
        <v>12</v>
      </c>
      <c r="E2" s="11"/>
      <c r="F2" s="1"/>
      <c r="G2" s="2"/>
      <c r="H2" s="2"/>
      <c r="I2" s="1"/>
      <c r="J2" s="1"/>
      <c r="K2" s="1"/>
      <c r="L2" s="2"/>
      <c r="M2" s="2"/>
      <c r="N2" s="2"/>
      <c r="O2" s="2"/>
      <c r="P2" s="2"/>
      <c r="Q2" s="2"/>
      <c r="R2" s="2"/>
      <c r="S2" s="2"/>
      <c r="T2" s="17">
        <f>SUM(C$1:C2)</f>
        <v>0.29078234504697054</v>
      </c>
      <c r="U2" s="10"/>
      <c r="V2" s="12">
        <v>1</v>
      </c>
      <c r="W2" s="17">
        <f t="shared" ref="W2:W12" ca="1" si="1">C2/SUM(INDIRECT("C$2:C$"&amp;$A$18))</f>
        <v>0.52110496253326355</v>
      </c>
      <c r="X2" s="18">
        <f ca="1">V2*W2</f>
        <v>0.52110496253326355</v>
      </c>
      <c r="Y2" s="19">
        <f ca="1">1/(2*SUM(X$2:X2)-1)</f>
        <v>23.69111052492747</v>
      </c>
      <c r="Z2" s="19">
        <f>1/V2</f>
        <v>1</v>
      </c>
      <c r="AA2" s="19" t="e">
        <f ca="1">(Y2-Z2)/(1-Z2)</f>
        <v>#DIV/0!</v>
      </c>
      <c r="AB2" s="30"/>
    </row>
    <row r="3" spans="1:28" x14ac:dyDescent="0.45">
      <c r="A3" s="7">
        <f>IFERROR(IF((D4-D3)&gt;0,ROW(D3)),"")</f>
        <v>3</v>
      </c>
      <c r="B3" s="8">
        <f>Calculations!C4</f>
        <v>0.26722873900293254</v>
      </c>
      <c r="C3" s="8">
        <f t="shared" si="0"/>
        <v>0.26722873900293254</v>
      </c>
      <c r="D3" s="20">
        <f t="shared" ref="D3:D16" si="2">E3*(1/(V3*(V3-1)))</f>
        <v>0.5440701215968009</v>
      </c>
      <c r="E3" s="21">
        <f>SUM(F3:S3)</f>
        <v>1.0881402431936018</v>
      </c>
      <c r="F3" s="3">
        <f>(C$2/F$17)/((SUM(C$2:C3)-C$2)/(V3-F$17))</f>
        <v>1.0881402431936018</v>
      </c>
      <c r="G3" s="4"/>
      <c r="H3" s="4"/>
      <c r="I3" s="3"/>
      <c r="J3" s="3"/>
      <c r="K3" s="3"/>
      <c r="L3" s="4"/>
      <c r="M3" s="4"/>
      <c r="N3" s="4"/>
      <c r="O3" s="4"/>
      <c r="P3" s="4"/>
      <c r="Q3" s="4"/>
      <c r="R3" s="4"/>
      <c r="S3" s="4"/>
      <c r="T3" s="17">
        <f>SUM(C$1:C3)</f>
        <v>0.55801108404990307</v>
      </c>
      <c r="U3" s="10"/>
      <c r="V3" s="12">
        <v>2</v>
      </c>
      <c r="W3" s="17">
        <f t="shared" ca="1" si="1"/>
        <v>0.4788950374667364</v>
      </c>
      <c r="X3" s="10">
        <f t="shared" ref="X3:X14" ca="1" si="3">V3*W3</f>
        <v>0.95779007493347279</v>
      </c>
      <c r="Y3" s="28">
        <f ca="1">1/(2*SUM(X$2:X3)-1)</f>
        <v>0.51077999260670515</v>
      </c>
      <c r="Z3" s="10">
        <f t="shared" ref="Z3:Z14" si="4">1/V3</f>
        <v>0.5</v>
      </c>
      <c r="AA3" s="10">
        <f t="shared" ref="AA3:AA14" ca="1" si="5">(Y3-Z3)/(1-Z3)</f>
        <v>2.1559985213410293E-2</v>
      </c>
      <c r="AB3" s="30"/>
    </row>
    <row r="4" spans="1:28" x14ac:dyDescent="0.45">
      <c r="A4" s="7" t="b">
        <f t="shared" ref="A4:A11" si="6">IFERROR(IF((D5-D4)&gt;0,ROW(D4)),"")</f>
        <v>0</v>
      </c>
      <c r="B4" s="8">
        <f>Calculations!C5</f>
        <v>0.12029673443014066</v>
      </c>
      <c r="C4" s="8">
        <f t="shared" si="0"/>
        <v>0.12029673443014066</v>
      </c>
      <c r="D4" s="22">
        <f t="shared" si="2"/>
        <v>0.63667074521975497</v>
      </c>
      <c r="E4" s="21">
        <f t="shared" ref="E4:E16" si="7">SUM(F4:S4)</f>
        <v>3.8200244713185301</v>
      </c>
      <c r="F4" s="3">
        <f t="shared" ref="F4:F14" si="8">(T$2/F$17)/((T4-T$2)/(V4-F$17))</f>
        <v>1.5007134497298511</v>
      </c>
      <c r="G4" s="3">
        <f t="shared" ref="G4:G14" si="9">(T$3/G$17)/((T4-T$3)/(V4-G$17))</f>
        <v>2.3193110215886787</v>
      </c>
      <c r="H4" s="4"/>
      <c r="I4" s="3"/>
      <c r="J4" s="3"/>
      <c r="K4" s="3"/>
      <c r="L4" s="4"/>
      <c r="M4" s="4"/>
      <c r="N4" s="4"/>
      <c r="O4" s="4"/>
      <c r="P4" s="4"/>
      <c r="Q4" s="4"/>
      <c r="R4" s="4"/>
      <c r="S4" s="4"/>
      <c r="T4" s="17">
        <f>SUM(C$1:C4)</f>
        <v>0.67830781848004373</v>
      </c>
      <c r="U4" s="23">
        <f t="shared" ref="U4:U16" si="10">D4-D3</f>
        <v>9.260062362295407E-2</v>
      </c>
      <c r="V4" s="12">
        <v>3</v>
      </c>
      <c r="W4" s="17">
        <f t="shared" ca="1" si="1"/>
        <v>0.21558126329150568</v>
      </c>
      <c r="X4" s="10">
        <f t="shared" ca="1" si="3"/>
        <v>0.64674378987451697</v>
      </c>
      <c r="Y4" s="28">
        <f ca="1">1/(2*SUM(X$2:X4)-1)</f>
        <v>0.3075713938364491</v>
      </c>
      <c r="Z4" s="10">
        <f t="shared" si="4"/>
        <v>0.33333333333333331</v>
      </c>
      <c r="AA4" s="10">
        <f t="shared" ca="1" si="5"/>
        <v>-3.8642909245326311E-2</v>
      </c>
      <c r="AB4" s="30"/>
    </row>
    <row r="5" spans="1:28" x14ac:dyDescent="0.45">
      <c r="A5" s="7">
        <f t="shared" si="6"/>
        <v>5</v>
      </c>
      <c r="B5" s="8">
        <f>Calculations!C6</f>
        <v>0.10191858442268502</v>
      </c>
      <c r="C5" s="8">
        <f t="shared" si="0"/>
        <v>0.10191858442268502</v>
      </c>
      <c r="D5" s="22">
        <f t="shared" si="2"/>
        <v>0.54265942622902008</v>
      </c>
      <c r="E5" s="21">
        <f t="shared" si="7"/>
        <v>6.5119131147482419</v>
      </c>
      <c r="F5" s="3">
        <f t="shared" si="8"/>
        <v>1.7823222514185617</v>
      </c>
      <c r="G5" s="3">
        <f t="shared" si="9"/>
        <v>2.5111278868198852</v>
      </c>
      <c r="H5" s="3">
        <f t="shared" ref="H5:H14" si="11">(T$4/H$17)/((T5-T$4)/(V5-H$17))</f>
        <v>2.2184629765097954</v>
      </c>
      <c r="I5" s="3"/>
      <c r="J5" s="3"/>
      <c r="K5" s="3"/>
      <c r="L5" s="4"/>
      <c r="M5" s="4"/>
      <c r="N5" s="4"/>
      <c r="O5" s="4"/>
      <c r="P5" s="4"/>
      <c r="Q5" s="4"/>
      <c r="R5" s="4"/>
      <c r="S5" s="4"/>
      <c r="T5" s="17">
        <f>SUM(C$1:C5)</f>
        <v>0.78022640290272871</v>
      </c>
      <c r="U5" s="23">
        <f t="shared" si="10"/>
        <v>-9.4011318990734893E-2</v>
      </c>
      <c r="V5" s="12">
        <v>4</v>
      </c>
      <c r="W5" s="17">
        <f t="shared" ca="1" si="1"/>
        <v>0.18264616480910334</v>
      </c>
      <c r="X5" s="10">
        <f t="shared" ca="1" si="3"/>
        <v>0.73058465923641336</v>
      </c>
      <c r="Y5" s="28">
        <f ca="1">1/(2*SUM(X$2:X5)-1)</f>
        <v>0.21220397931192542</v>
      </c>
      <c r="Z5" s="10">
        <f t="shared" si="4"/>
        <v>0.25</v>
      </c>
      <c r="AA5" s="24">
        <f t="shared" ca="1" si="5"/>
        <v>-5.0394694250766113E-2</v>
      </c>
      <c r="AB5" s="30"/>
    </row>
    <row r="6" spans="1:28" x14ac:dyDescent="0.45">
      <c r="A6" s="7">
        <f t="shared" si="6"/>
        <v>6</v>
      </c>
      <c r="B6" s="8">
        <f>Calculations!C7</f>
        <v>5.646403896813957E-2</v>
      </c>
      <c r="C6" s="8">
        <f t="shared" si="0"/>
        <v>5.646403896813957E-2</v>
      </c>
      <c r="D6" s="22">
        <f t="shared" si="2"/>
        <v>0.57219078294195114</v>
      </c>
      <c r="E6" s="21">
        <f t="shared" si="7"/>
        <v>11.443815658839023</v>
      </c>
      <c r="F6" s="3">
        <f t="shared" si="8"/>
        <v>2.130632219882775</v>
      </c>
      <c r="G6" s="3">
        <f t="shared" si="9"/>
        <v>3.0035113925179475</v>
      </c>
      <c r="H6" s="3">
        <f t="shared" si="11"/>
        <v>2.8551440974946396</v>
      </c>
      <c r="I6" s="3">
        <f t="shared" ref="I6:I14" si="12">($T$5/I$17)/((T6-$T$5)/(V6-I$17))</f>
        <v>3.454527948943662</v>
      </c>
      <c r="J6" s="3"/>
      <c r="K6" s="3"/>
      <c r="L6" s="4"/>
      <c r="M6" s="4"/>
      <c r="N6" s="4"/>
      <c r="O6" s="4"/>
      <c r="P6" s="4"/>
      <c r="Q6" s="4"/>
      <c r="R6" s="4"/>
      <c r="S6" s="4"/>
      <c r="T6" s="17">
        <f>SUM(C$1:C6)</f>
        <v>0.83669044187086827</v>
      </c>
      <c r="U6" s="23">
        <f t="shared" si="10"/>
        <v>2.9531356712931056E-2</v>
      </c>
      <c r="V6" s="12">
        <v>5</v>
      </c>
      <c r="W6" s="17">
        <f t="shared" ca="1" si="1"/>
        <v>0.10118802400543352</v>
      </c>
      <c r="X6" s="10">
        <f t="shared" ca="1" si="3"/>
        <v>0.50594012002716759</v>
      </c>
      <c r="Y6" s="28">
        <f ca="1">1/(2*SUM(X$2:X6)-1)</f>
        <v>0.17469301854239971</v>
      </c>
      <c r="Z6" s="10">
        <f t="shared" si="4"/>
        <v>0.2</v>
      </c>
      <c r="AA6" s="10">
        <f t="shared" ca="1" si="5"/>
        <v>-3.1633726822000371E-2</v>
      </c>
      <c r="AB6" s="30"/>
    </row>
    <row r="7" spans="1:28" x14ac:dyDescent="0.45">
      <c r="A7" s="7" t="b">
        <f t="shared" si="6"/>
        <v>0</v>
      </c>
      <c r="B7" s="8">
        <f>Calculations!C8</f>
        <v>3.968885133455937E-2</v>
      </c>
      <c r="C7" s="8">
        <f t="shared" si="0"/>
        <v>3.968885133455937E-2</v>
      </c>
      <c r="D7" s="22">
        <f t="shared" si="2"/>
        <v>0.58954193813171474</v>
      </c>
      <c r="E7" s="21">
        <f t="shared" si="7"/>
        <v>17.686258143951441</v>
      </c>
      <c r="F7" s="3">
        <f t="shared" si="8"/>
        <v>2.48278569382407</v>
      </c>
      <c r="G7" s="3">
        <f t="shared" si="9"/>
        <v>3.5054447523515875</v>
      </c>
      <c r="H7" s="3">
        <f t="shared" si="11"/>
        <v>3.4245608531994991</v>
      </c>
      <c r="I7" s="3">
        <f t="shared" si="12"/>
        <v>4.0572176272938751</v>
      </c>
      <c r="J7" s="3">
        <f t="shared" ref="J7:J14" si="13">($T$6/J$17)/((T7-$T$6)/(V7-J$17))</f>
        <v>4.2162492172824066</v>
      </c>
      <c r="K7" s="3"/>
      <c r="L7" s="4"/>
      <c r="M7" s="4"/>
      <c r="N7" s="4"/>
      <c r="O7" s="4"/>
      <c r="P7" s="4"/>
      <c r="Q7" s="4"/>
      <c r="R7" s="4"/>
      <c r="S7" s="4"/>
      <c r="T7" s="17">
        <f>SUM(C$1:C7)</f>
        <v>0.87637929320542762</v>
      </c>
      <c r="U7" s="23">
        <f t="shared" si="10"/>
        <v>1.7351155189763601E-2</v>
      </c>
      <c r="V7" s="12">
        <v>6</v>
      </c>
      <c r="W7" s="17">
        <f t="shared" ca="1" si="1"/>
        <v>7.1125560887622064E-2</v>
      </c>
      <c r="X7" s="10">
        <f t="shared" ca="1" si="3"/>
        <v>0.42675336532573238</v>
      </c>
      <c r="Y7" s="28">
        <f ca="1">1/(2*SUM(X$2:X7)-1)</f>
        <v>0.15202572891540772</v>
      </c>
      <c r="Z7" s="10">
        <f t="shared" si="4"/>
        <v>0.16666666666666666</v>
      </c>
      <c r="AA7" s="10">
        <f t="shared" ca="1" si="5"/>
        <v>-1.7569125301510724E-2</v>
      </c>
      <c r="AB7" s="30"/>
    </row>
    <row r="8" spans="1:28" x14ac:dyDescent="0.45">
      <c r="A8" s="7" t="b">
        <f t="shared" si="6"/>
        <v>0</v>
      </c>
      <c r="B8" s="8">
        <f>Calculations!C9</f>
        <v>3.8906009244992296E-2</v>
      </c>
      <c r="C8" s="8">
        <f t="shared" si="0"/>
        <v>3.8906009244992296E-2</v>
      </c>
      <c r="D8" s="22">
        <f t="shared" si="2"/>
        <v>0.54428615153849513</v>
      </c>
      <c r="E8" s="21">
        <f t="shared" si="7"/>
        <v>22.860018364616796</v>
      </c>
      <c r="F8" s="3">
        <f t="shared" si="8"/>
        <v>2.7937322787643639</v>
      </c>
      <c r="G8" s="3">
        <f t="shared" si="9"/>
        <v>3.9046414162493046</v>
      </c>
      <c r="H8" s="3">
        <f t="shared" si="11"/>
        <v>3.8164403195078047</v>
      </c>
      <c r="I8" s="3">
        <f t="shared" si="12"/>
        <v>4.3327008004416223</v>
      </c>
      <c r="J8" s="3">
        <f t="shared" si="13"/>
        <v>4.2582450592885372</v>
      </c>
      <c r="K8" s="3">
        <f>($T$7/K$17)/((T8-$T$7)/(V8-K$17))</f>
        <v>3.7542584903651623</v>
      </c>
      <c r="L8" s="4"/>
      <c r="M8" s="4"/>
      <c r="N8" s="4"/>
      <c r="O8" s="4"/>
      <c r="P8" s="4"/>
      <c r="Q8" s="4"/>
      <c r="R8" s="4"/>
      <c r="S8" s="4"/>
      <c r="T8" s="17">
        <f>SUM(C$1:C8)</f>
        <v>0.91528530245041995</v>
      </c>
      <c r="U8" s="23">
        <f t="shared" si="10"/>
        <v>-4.5255786593219605E-2</v>
      </c>
      <c r="V8" s="12">
        <v>7</v>
      </c>
      <c r="W8" s="17">
        <f t="shared" ca="1" si="1"/>
        <v>6.9722645942124198E-2</v>
      </c>
      <c r="X8" s="10">
        <f t="shared" ca="1" si="3"/>
        <v>0.4880585215948694</v>
      </c>
      <c r="Y8" s="28">
        <f ca="1">1/(2*SUM(X$2:X8)-1)</f>
        <v>0.13238105485648755</v>
      </c>
      <c r="Z8" s="10">
        <f t="shared" si="4"/>
        <v>0.14285714285714285</v>
      </c>
      <c r="AA8" s="10">
        <f t="shared" ca="1" si="5"/>
        <v>-1.2222102667431187E-2</v>
      </c>
      <c r="AB8" s="30"/>
    </row>
    <row r="9" spans="1:28" x14ac:dyDescent="0.45">
      <c r="A9" s="7">
        <f t="shared" si="6"/>
        <v>9</v>
      </c>
      <c r="B9" s="8">
        <f>Calculations!C10</f>
        <v>2.7834385406829365E-2</v>
      </c>
      <c r="C9" s="8">
        <f t="shared" si="0"/>
        <v>2.7834385406829365E-2</v>
      </c>
      <c r="D9" s="22">
        <f t="shared" si="2"/>
        <v>0.5413867762243737</v>
      </c>
      <c r="E9" s="21">
        <f t="shared" si="7"/>
        <v>30.317659468564926</v>
      </c>
      <c r="F9" s="3">
        <f t="shared" si="8"/>
        <v>3.1202819181865808</v>
      </c>
      <c r="G9" s="3">
        <f t="shared" si="9"/>
        <v>4.3469121063500262</v>
      </c>
      <c r="H9" s="3">
        <f t="shared" si="11"/>
        <v>4.2691176700608455</v>
      </c>
      <c r="I9" s="3">
        <f t="shared" si="12"/>
        <v>4.7898009001449386</v>
      </c>
      <c r="J9" s="3">
        <f t="shared" si="13"/>
        <v>4.7168826619964976</v>
      </c>
      <c r="K9" s="3">
        <f>($T$7/K$17)/((T9-$T$7)/(V9-K$17))</f>
        <v>4.3770557934586956</v>
      </c>
      <c r="L9" s="3">
        <f>($T$8/L$17)/((T9-$T$8)/(V9-L$17))</f>
        <v>4.6976084183673468</v>
      </c>
      <c r="M9" s="4"/>
      <c r="N9" s="4"/>
      <c r="O9" s="4"/>
      <c r="P9" s="4"/>
      <c r="Q9" s="4"/>
      <c r="R9" s="4"/>
      <c r="S9" s="4"/>
      <c r="T9" s="17">
        <f>SUM(C$1:C9)</f>
        <v>0.94311968785724931</v>
      </c>
      <c r="U9" s="23">
        <f t="shared" si="10"/>
        <v>-2.8993753141214329E-3</v>
      </c>
      <c r="V9" s="12">
        <v>8</v>
      </c>
      <c r="W9" s="17">
        <f t="shared" ca="1" si="1"/>
        <v>4.9881420284368636E-2</v>
      </c>
      <c r="X9" s="10">
        <f t="shared" ca="1" si="3"/>
        <v>0.39905136227494908</v>
      </c>
      <c r="Y9" s="28">
        <f ca="1">1/(2*SUM(X$2:X9)-1)</f>
        <v>0.11973103077761912</v>
      </c>
      <c r="Z9" s="10">
        <f t="shared" si="4"/>
        <v>0.125</v>
      </c>
      <c r="AA9" s="10">
        <f t="shared" ca="1" si="5"/>
        <v>-6.0216791112924295E-3</v>
      </c>
      <c r="AB9" s="30"/>
    </row>
    <row r="10" spans="1:28" x14ac:dyDescent="0.45">
      <c r="A10" s="7">
        <f t="shared" si="6"/>
        <v>10</v>
      </c>
      <c r="B10" s="8">
        <f>Calculations!C11</f>
        <v>1.6234653809831502E-2</v>
      </c>
      <c r="C10" s="8">
        <f t="shared" si="0"/>
        <v>1.6234653809831502E-2</v>
      </c>
      <c r="D10" s="22">
        <f t="shared" si="2"/>
        <v>0.59098383421914824</v>
      </c>
      <c r="E10" s="21">
        <f t="shared" si="7"/>
        <v>42.550836063778675</v>
      </c>
      <c r="F10" s="3">
        <f t="shared" si="8"/>
        <v>3.4794439075161705</v>
      </c>
      <c r="G10" s="3">
        <f t="shared" si="9"/>
        <v>4.8662553988575326</v>
      </c>
      <c r="H10" s="3">
        <f t="shared" si="11"/>
        <v>4.8270144799381027</v>
      </c>
      <c r="I10" s="3">
        <f t="shared" si="12"/>
        <v>5.4446169054143123</v>
      </c>
      <c r="J10" s="3">
        <f t="shared" si="13"/>
        <v>5.4567998784379288</v>
      </c>
      <c r="K10" s="3">
        <f>($T$7/K$17)/((T10-$T$7)/(V10-K$17))</f>
        <v>5.2809809060277049</v>
      </c>
      <c r="L10" s="3">
        <f>($T$8/L$17)/((T10-$T$8)/(V10-L$17))</f>
        <v>5.9341000181265278</v>
      </c>
      <c r="M10" s="3">
        <f>($T$9/M$17)/((T10-$T$9)/(V10-M$17))</f>
        <v>7.2616245694604054</v>
      </c>
      <c r="N10" s="4"/>
      <c r="O10" s="4"/>
      <c r="P10" s="4"/>
      <c r="Q10" s="4"/>
      <c r="R10" s="4"/>
      <c r="S10" s="4"/>
      <c r="T10" s="17">
        <f>SUM(C$1:C10)</f>
        <v>0.95935434166708078</v>
      </c>
      <c r="U10" s="23">
        <f t="shared" si="10"/>
        <v>4.959705799477454E-2</v>
      </c>
      <c r="V10" s="12">
        <v>9</v>
      </c>
      <c r="W10" s="17">
        <f t="shared" ca="1" si="1"/>
        <v>2.9093783750681973E-2</v>
      </c>
      <c r="X10" s="10">
        <f t="shared" ca="1" si="3"/>
        <v>0.26184405375613773</v>
      </c>
      <c r="Y10" s="28">
        <f ca="1">1/(2*SUM(X$2:X10)-1)</f>
        <v>0.11266663906859001</v>
      </c>
      <c r="Z10" s="10">
        <f t="shared" si="4"/>
        <v>0.1111111111111111</v>
      </c>
      <c r="AA10" s="10">
        <f t="shared" ca="1" si="5"/>
        <v>1.7499689521637656E-3</v>
      </c>
      <c r="AB10" s="30"/>
    </row>
    <row r="11" spans="1:28" x14ac:dyDescent="0.45">
      <c r="A11" s="7">
        <f t="shared" si="6"/>
        <v>11</v>
      </c>
      <c r="B11" s="8">
        <f>Calculations!C12</f>
        <v>1.2637308017297082E-2</v>
      </c>
      <c r="C11" s="8">
        <f t="shared" si="0"/>
        <v>1.4768378150007455E-2</v>
      </c>
      <c r="D11" s="22">
        <f t="shared" si="2"/>
        <v>0.60150341845021005</v>
      </c>
      <c r="E11" s="21">
        <f t="shared" si="7"/>
        <v>54.135307660518905</v>
      </c>
      <c r="F11" s="3">
        <f t="shared" si="8"/>
        <v>3.8297767877437838</v>
      </c>
      <c r="G11" s="3">
        <f t="shared" si="9"/>
        <v>5.3640517215635937</v>
      </c>
      <c r="H11" s="3">
        <f t="shared" si="11"/>
        <v>5.350366854294438</v>
      </c>
      <c r="I11" s="3">
        <f t="shared" si="12"/>
        <v>6.0359042553191511</v>
      </c>
      <c r="J11" s="3">
        <f t="shared" si="13"/>
        <v>6.0880198915009061</v>
      </c>
      <c r="K11" s="3">
        <f>($T$7/K$17)/((T11-$T$7)/(V11-K$17))</f>
        <v>5.9774133401135705</v>
      </c>
      <c r="L11" s="3">
        <f>($T$8/L$17)/((T11-$T$8)/(V11-L$17))</f>
        <v>6.666933172424204</v>
      </c>
      <c r="M11" s="3">
        <f>($T$9/M$17)/((T11-$T$9)/(V11-M$17))</f>
        <v>7.6050601202404975</v>
      </c>
      <c r="N11" s="3">
        <f>($T$10/N$17)/((T11-$T$10)/(V11-N$17))</f>
        <v>7.2177815173187652</v>
      </c>
      <c r="O11" s="4"/>
      <c r="P11" s="4"/>
      <c r="Q11" s="4"/>
      <c r="R11" s="4"/>
      <c r="S11" s="4"/>
      <c r="T11" s="17">
        <f>SUM(C$1:C11)</f>
        <v>0.9741227198170882</v>
      </c>
      <c r="U11" s="23">
        <f t="shared" si="10"/>
        <v>1.0519584231061807E-2</v>
      </c>
      <c r="V11" s="12">
        <v>10</v>
      </c>
      <c r="W11" s="17">
        <f t="shared" ca="1" si="1"/>
        <v>2.6466101789273267E-2</v>
      </c>
      <c r="X11" s="10">
        <f t="shared" ca="1" si="3"/>
        <v>0.26466101789273266</v>
      </c>
      <c r="Y11" s="28">
        <f ca="1">1/(2*SUM(X$2:X11)-1)</f>
        <v>0.10632570022149955</v>
      </c>
      <c r="Z11" s="10">
        <f t="shared" si="4"/>
        <v>0.1</v>
      </c>
      <c r="AA11" s="10">
        <f t="shared" ca="1" si="5"/>
        <v>7.0285558016661602E-3</v>
      </c>
      <c r="AB11" s="30"/>
    </row>
    <row r="12" spans="1:28" x14ac:dyDescent="0.45">
      <c r="A12" s="7" t="b">
        <f>IFERROR(IF((D17-D12)&gt;0,ROW(D12)),"")</f>
        <v>0</v>
      </c>
      <c r="B12" s="8">
        <f>Calculations!C13</f>
        <v>1.4768378150007455E-2</v>
      </c>
      <c r="C12" s="8">
        <f t="shared" si="0"/>
        <v>1.2637308017297082E-2</v>
      </c>
      <c r="D12" s="22">
        <f t="shared" si="2"/>
        <v>0.60659801139247915</v>
      </c>
      <c r="E12" s="21">
        <f t="shared" si="7"/>
        <v>66.725781253172713</v>
      </c>
      <c r="F12" s="3">
        <f t="shared" si="8"/>
        <v>4.1780412251493058</v>
      </c>
      <c r="G12" s="3">
        <f t="shared" si="9"/>
        <v>5.8566905286343616</v>
      </c>
      <c r="H12" s="3">
        <f t="shared" si="11"/>
        <v>5.8641850971545217</v>
      </c>
      <c r="I12" s="3">
        <f t="shared" si="12"/>
        <v>6.6110116719812293</v>
      </c>
      <c r="J12" s="3">
        <f t="shared" si="13"/>
        <v>6.6904198062432725</v>
      </c>
      <c r="K12" s="3">
        <f>($T$7/K$17)/((T12-$T$7)/(V12-K$17))</f>
        <v>6.6163364478967308</v>
      </c>
      <c r="L12" s="3">
        <f>($T$8/L$17)/((T12-$T$8)/(V12-L$17))</f>
        <v>7.3175541426584569</v>
      </c>
      <c r="M12" s="3">
        <f>($T$9/M$17)/((T12-$T$9)/(V12-M$17))</f>
        <v>8.1041963268792756</v>
      </c>
      <c r="N12" s="3">
        <f>($T$10/N$17)/((T12-$T$10)/(V12-N$17))</f>
        <v>7.7790372553464797</v>
      </c>
      <c r="O12" s="3">
        <f>($T$11/O$17)/((T12-$T$11)/(V12-O$17))</f>
        <v>7.7083087512290804</v>
      </c>
      <c r="P12" s="3"/>
      <c r="Q12" s="3"/>
      <c r="R12" s="3"/>
      <c r="S12" s="3"/>
      <c r="T12" s="17">
        <f>SUM(C$1:C12)</f>
        <v>0.98676002783438532</v>
      </c>
      <c r="U12" s="23">
        <f t="shared" si="10"/>
        <v>5.094592942269105E-3</v>
      </c>
      <c r="V12" s="12">
        <v>11</v>
      </c>
      <c r="W12" s="17">
        <f t="shared" ca="1" si="1"/>
        <v>2.2647055548751294E-2</v>
      </c>
      <c r="X12" s="10">
        <f t="shared" ca="1" si="3"/>
        <v>0.24911761103626423</v>
      </c>
      <c r="Y12" s="28">
        <f ca="1">1/(2*SUM(X$2:X12)-1)</f>
        <v>0.10097645160746307</v>
      </c>
      <c r="Z12" s="10">
        <f t="shared" si="4"/>
        <v>9.0909090909090912E-2</v>
      </c>
      <c r="AA12" s="10">
        <f t="shared" ca="1" si="5"/>
        <v>1.107409676820938E-2</v>
      </c>
      <c r="AB12" s="30"/>
    </row>
    <row r="13" spans="1:28" x14ac:dyDescent="0.45">
      <c r="A13" s="7" t="b">
        <f>IFERROR(IF((D18-D13)&gt;0,ROW(D13)),"")</f>
        <v>0</v>
      </c>
      <c r="B13" s="8">
        <f>Calculations!C14</f>
        <v>1.0002982255579303E-2</v>
      </c>
      <c r="C13" s="8">
        <f t="shared" si="0"/>
        <v>1.0002982255579303E-2</v>
      </c>
      <c r="D13" s="22">
        <f t="shared" si="2"/>
        <v>0.6213631286073924</v>
      </c>
      <c r="E13" s="21">
        <f t="shared" si="7"/>
        <v>82.019932976175795</v>
      </c>
      <c r="F13" s="3">
        <f t="shared" si="8"/>
        <v>4.5307271911219855</v>
      </c>
      <c r="G13" s="3">
        <f t="shared" si="9"/>
        <v>6.3590727576538573</v>
      </c>
      <c r="H13" s="3">
        <f t="shared" si="11"/>
        <v>6.3899836116747322</v>
      </c>
      <c r="I13" s="3">
        <f t="shared" si="12"/>
        <v>7.2064157006771508</v>
      </c>
      <c r="J13" s="3">
        <f t="shared" si="13"/>
        <v>7.3177224033535184</v>
      </c>
      <c r="K13" s="3">
        <f t="shared" ref="K13:K16" si="14">($T$7/K$17)/((T13-$T$7)/(V13-K$17))</f>
        <v>7.2798823286540051</v>
      </c>
      <c r="L13" s="3">
        <f t="shared" ref="L13:L16" si="15">($T$8/L$17)/((T13-$T$8)/(V13-L$17))</f>
        <v>8.0239765572234756</v>
      </c>
      <c r="M13" s="3">
        <f t="shared" ref="M13:M16" si="16">($T$9/M$17)/((T13-$T$9)/(V13-M$17))</f>
        <v>8.7906532314107118</v>
      </c>
      <c r="N13" s="3">
        <f t="shared" ref="N13:N16" si="17">($T$10/N$17)/((T13-$T$10)/(V13-N$17))</f>
        <v>8.5484138847367603</v>
      </c>
      <c r="O13" s="3">
        <f>($T$11/O$17)/((T13-$T$11)/(V13-O$17))</f>
        <v>8.6052140504939576</v>
      </c>
      <c r="P13" s="3">
        <f>($T$12/P$17)/((T13-$T$12)/(V13-P$17))</f>
        <v>8.9678712591756327</v>
      </c>
      <c r="Q13" s="3"/>
      <c r="R13" s="3"/>
      <c r="S13" s="3"/>
      <c r="T13" s="17">
        <f>SUM(C$1:C13)</f>
        <v>0.9967630100899646</v>
      </c>
      <c r="U13" s="23">
        <f t="shared" si="10"/>
        <v>1.4765117214913248E-2</v>
      </c>
      <c r="V13" s="12">
        <v>12</v>
      </c>
      <c r="W13" s="17">
        <f t="shared" ref="W13:W14" ca="1" si="18">C13/SUM(INDIRECT("C$2:C$"&amp;$A$18))</f>
        <v>1.7926135414694979E-2</v>
      </c>
      <c r="X13" s="10">
        <f t="shared" ca="1" si="3"/>
        <v>0.21511362497633973</v>
      </c>
      <c r="Y13" s="28">
        <f ca="1">1/(2*SUM(X$2:X13)-1)</f>
        <v>9.6772386149975492E-2</v>
      </c>
      <c r="Z13" s="10">
        <f t="shared" si="4"/>
        <v>8.3333333333333329E-2</v>
      </c>
      <c r="AA13" s="10">
        <f t="shared" ca="1" si="5"/>
        <v>1.4660784890882361E-2</v>
      </c>
      <c r="AB13" s="30"/>
    </row>
    <row r="14" spans="1:28" x14ac:dyDescent="0.45">
      <c r="A14" s="7" t="b">
        <f>IFERROR(IF((D19-D14)&gt;0,ROW(D14)),"")</f>
        <v>0</v>
      </c>
      <c r="B14" s="8">
        <f>Calculations!C15</f>
        <v>3.2369899100352902E-3</v>
      </c>
      <c r="C14" s="8">
        <f t="shared" si="0"/>
        <v>3.2369899100352902E-3</v>
      </c>
      <c r="D14" s="22">
        <f t="shared" si="2"/>
        <v>0.79465982533416779</v>
      </c>
      <c r="E14" s="21">
        <f t="shared" si="7"/>
        <v>123.96693275213018</v>
      </c>
      <c r="F14" s="3">
        <f t="shared" si="8"/>
        <v>4.9200525624178724</v>
      </c>
      <c r="G14" s="3">
        <f t="shared" si="9"/>
        <v>6.94375096641786</v>
      </c>
      <c r="H14" s="3">
        <f t="shared" si="11"/>
        <v>7.0285390553076992</v>
      </c>
      <c r="I14" s="3">
        <f t="shared" si="12"/>
        <v>7.9878084980069559</v>
      </c>
      <c r="J14" s="3">
        <f t="shared" si="13"/>
        <v>8.1973444930568782</v>
      </c>
      <c r="K14" s="3">
        <f t="shared" si="14"/>
        <v>8.2708029686217355</v>
      </c>
      <c r="L14" s="3">
        <f t="shared" si="15"/>
        <v>9.2608517994656676</v>
      </c>
      <c r="M14" s="3">
        <f t="shared" si="16"/>
        <v>10.36298470780995</v>
      </c>
      <c r="N14" s="3">
        <f t="shared" si="17"/>
        <v>10.490166106185676</v>
      </c>
      <c r="O14" s="3">
        <f t="shared" ref="O14:O16" si="19">($T$11/O$17)/((T14-$T$11)/(V14-O$17))</f>
        <v>11.293181272508996</v>
      </c>
      <c r="P14" s="3">
        <f>($T$12/P$17)/((T14-$T$12)/(V14-P$17))</f>
        <v>13.550701761870254</v>
      </c>
      <c r="Q14" s="3">
        <f>($T$13/Q$17)/((T14-$T$13)/(V14-Q$17))</f>
        <v>25.660748560460629</v>
      </c>
      <c r="R14" s="3"/>
      <c r="S14" s="3"/>
      <c r="T14" s="17">
        <f>SUM(C$1:C14)</f>
        <v>0.99999999999999989</v>
      </c>
      <c r="U14" s="23">
        <f t="shared" si="10"/>
        <v>0.17329669672677539</v>
      </c>
      <c r="V14" s="12">
        <v>13</v>
      </c>
      <c r="W14" s="17">
        <f t="shared" ca="1" si="18"/>
        <v>5.8009419571776917E-3</v>
      </c>
      <c r="X14" s="10">
        <f t="shared" ca="1" si="3"/>
        <v>7.5412245443309989E-2</v>
      </c>
      <c r="Y14" s="28">
        <f ca="1">1/(2*SUM(X$2:X14)-1)</f>
        <v>9.538024980061191E-2</v>
      </c>
      <c r="Z14" s="10">
        <f t="shared" si="4"/>
        <v>7.6923076923076927E-2</v>
      </c>
      <c r="AA14" s="10">
        <f t="shared" ca="1" si="5"/>
        <v>1.9995270617329565E-2</v>
      </c>
      <c r="AB14" s="30"/>
    </row>
    <row r="15" spans="1:28" x14ac:dyDescent="0.45">
      <c r="A15" s="7" t="b">
        <f t="shared" ref="A15:A16" si="20">IFERROR(IF((D20-D15)&gt;0,ROW(D15)),"")</f>
        <v>0</v>
      </c>
      <c r="B15" s="8">
        <f>Calculations!C16</f>
        <v>2E-3</v>
      </c>
      <c r="C15" s="8">
        <f t="shared" ref="C15:C16" si="21">LARGE($B$2:$B$17,ROW(A15)-1)</f>
        <v>2E-3</v>
      </c>
      <c r="D15" s="22">
        <f t="shared" si="2"/>
        <v>1.0144644771864149</v>
      </c>
      <c r="E15" s="21">
        <f t="shared" si="7"/>
        <v>184.6325348479275</v>
      </c>
      <c r="F15" s="3">
        <f t="shared" ref="F15:F16" si="22">(T$2/F$17)/((T15-T$2)/(V15-F$17))</f>
        <v>5.3150684031603088</v>
      </c>
      <c r="G15" s="3">
        <f t="shared" ref="G15:G16" si="23">(T$3/G$17)/((T15-T$3)/(V15-G$17))</f>
        <v>7.540878576067275</v>
      </c>
      <c r="H15" s="3">
        <f t="shared" ref="H15:H16" si="24">(T$4/H$17)/((T15-T$4)/(V15-H$17))</f>
        <v>7.6836229286768409</v>
      </c>
      <c r="I15" s="3">
        <f t="shared" ref="I15:I16" si="25">($T$5/I$17)/((T15-$T$5)/(V15-I$17))</f>
        <v>8.7953031054516977</v>
      </c>
      <c r="J15" s="3">
        <f t="shared" ref="J15:J16" si="26">($T$6/J$17)/((T15-$T$6)/(V15-J$17))</f>
        <v>9.1104399068753068</v>
      </c>
      <c r="K15" s="3">
        <f t="shared" si="14"/>
        <v>9.3018559924580231</v>
      </c>
      <c r="L15" s="3">
        <f t="shared" si="15"/>
        <v>10.555134577124001</v>
      </c>
      <c r="M15" s="3">
        <f t="shared" si="16"/>
        <v>12.013179620686282</v>
      </c>
      <c r="N15" s="3">
        <f t="shared" si="17"/>
        <v>12.497746666231576</v>
      </c>
      <c r="O15" s="3">
        <f t="shared" si="19"/>
        <v>13.977299269162035</v>
      </c>
      <c r="P15" s="3">
        <f t="shared" ref="P15:P16" si="27">($T$12/P$17)/((T15-$T$12)/(V15-P$17))</f>
        <v>17.658586794191116</v>
      </c>
      <c r="Q15" s="3">
        <f t="shared" ref="Q15:Q16" si="28">($T$13/Q$17)/((T15-$T$13)/(V15-Q$17))</f>
        <v>31.721880546302476</v>
      </c>
      <c r="R15" s="3">
        <f>($T$14/R$17)/((T15-$T$14)/(V15-R$17))</f>
        <v>38.461538461540556</v>
      </c>
      <c r="S15" s="3"/>
      <c r="T15" s="17">
        <f>SUM(C$1:C15)</f>
        <v>1.0019999999999998</v>
      </c>
      <c r="U15" s="23">
        <f t="shared" si="10"/>
        <v>0.21980465185224707</v>
      </c>
      <c r="V15" s="12">
        <v>14</v>
      </c>
      <c r="W15" s="17">
        <f t="shared" ref="W15:W16" ca="1" si="29">C15/SUM(INDIRECT("C$2:C$"&amp;$A$18))</f>
        <v>3.5841581953614736E-3</v>
      </c>
      <c r="X15" s="10">
        <f t="shared" ref="X15:X16" ca="1" si="30">V15*W15</f>
        <v>5.0178214735060629E-2</v>
      </c>
      <c r="Y15" s="28">
        <f ca="1">1/(2*SUM(X$2:X15)-1)</f>
        <v>9.44759242403167E-2</v>
      </c>
      <c r="Z15" s="10">
        <f t="shared" ref="Z15:Z16" si="31">1/V15</f>
        <v>7.1428571428571425E-2</v>
      </c>
      <c r="AA15" s="10">
        <f t="shared" ref="AA15:AA16" ca="1" si="32">(Y15-Z15)/(1-Z15)</f>
        <v>2.4820226104956451E-2</v>
      </c>
      <c r="AB15" s="30"/>
    </row>
    <row r="16" spans="1:28" x14ac:dyDescent="0.45">
      <c r="A16" s="7" t="b">
        <f t="shared" si="20"/>
        <v>0</v>
      </c>
      <c r="B16" s="8">
        <f>Calculations!C17</f>
        <v>1E-3</v>
      </c>
      <c r="C16" s="8">
        <f t="shared" si="21"/>
        <v>1E-3</v>
      </c>
      <c r="D16" s="22">
        <f t="shared" si="2"/>
        <v>1.4020359360424823</v>
      </c>
      <c r="E16" s="21">
        <f t="shared" si="7"/>
        <v>294.42754656892129</v>
      </c>
      <c r="F16" s="3">
        <f t="shared" si="22"/>
        <v>5.7158830623569239</v>
      </c>
      <c r="G16" s="3">
        <f t="shared" si="23"/>
        <v>8.1509267227031987</v>
      </c>
      <c r="H16" s="3">
        <f t="shared" si="24"/>
        <v>8.356318471294685</v>
      </c>
      <c r="I16" s="3">
        <f t="shared" si="25"/>
        <v>9.6314044210797931</v>
      </c>
      <c r="J16" s="3">
        <f t="shared" si="26"/>
        <v>10.061844325522388</v>
      </c>
      <c r="K16" s="3">
        <f t="shared" si="14"/>
        <v>10.381942836102491</v>
      </c>
      <c r="L16" s="3">
        <f t="shared" si="15"/>
        <v>11.925485407577909</v>
      </c>
      <c r="M16" s="3">
        <f t="shared" si="16"/>
        <v>13.781319725050945</v>
      </c>
      <c r="N16" s="3">
        <f t="shared" si="17"/>
        <v>14.653681157307787</v>
      </c>
      <c r="O16" s="3">
        <f t="shared" si="19"/>
        <v>16.866593973651625</v>
      </c>
      <c r="P16" s="3">
        <f t="shared" si="27"/>
        <v>22.094978035933035</v>
      </c>
      <c r="Q16" s="3">
        <f t="shared" si="28"/>
        <v>39.953688576849061</v>
      </c>
      <c r="R16" s="3">
        <f>($T$14/R$17)/((T16-$T$14)/(V16-R$17))</f>
        <v>51.282051282055029</v>
      </c>
      <c r="S16" s="3">
        <f>($T$15/S$17)/((T16-$T$15)/(V16-S$17))</f>
        <v>71.571428571436428</v>
      </c>
      <c r="T16" s="17">
        <f>SUM(C$1:C16)</f>
        <v>1.0029999999999997</v>
      </c>
      <c r="U16" s="23">
        <f t="shared" si="10"/>
        <v>0.38757145885606747</v>
      </c>
      <c r="V16" s="12">
        <v>15</v>
      </c>
      <c r="W16" s="17">
        <f t="shared" ca="1" si="29"/>
        <v>1.7920790976807368E-3</v>
      </c>
      <c r="X16" s="10">
        <f t="shared" ca="1" si="30"/>
        <v>2.6881186465211052E-2</v>
      </c>
      <c r="Y16" s="28">
        <f ca="1">1/(2*SUM(X$2:X16)-1)</f>
        <v>9.3998482460316266E-2</v>
      </c>
      <c r="Z16" s="10">
        <f t="shared" si="31"/>
        <v>6.6666666666666666E-2</v>
      </c>
      <c r="AA16" s="10">
        <f t="shared" ca="1" si="32"/>
        <v>2.9284088350338855E-2</v>
      </c>
      <c r="AB16" s="30"/>
    </row>
    <row r="17" spans="1:27" x14ac:dyDescent="0.45">
      <c r="A17" s="7"/>
      <c r="B17" s="7"/>
      <c r="C17" s="25"/>
      <c r="D17" s="7"/>
      <c r="E17" s="7"/>
      <c r="F17" s="11">
        <v>1</v>
      </c>
      <c r="G17" s="11">
        <v>2</v>
      </c>
      <c r="H17" s="11">
        <v>3</v>
      </c>
      <c r="I17" s="11">
        <v>4</v>
      </c>
      <c r="J17" s="11">
        <v>5</v>
      </c>
      <c r="K17" s="11">
        <v>6</v>
      </c>
      <c r="L17" s="11">
        <v>7</v>
      </c>
      <c r="M17" s="11">
        <v>8</v>
      </c>
      <c r="N17" s="11">
        <v>9</v>
      </c>
      <c r="O17" s="11">
        <v>10</v>
      </c>
      <c r="P17" s="11">
        <v>11</v>
      </c>
      <c r="Q17" s="11">
        <v>12</v>
      </c>
      <c r="R17" s="11">
        <v>13</v>
      </c>
      <c r="S17" s="11">
        <v>14</v>
      </c>
      <c r="T17" s="7"/>
      <c r="U17" s="26"/>
      <c r="V17" s="7"/>
      <c r="W17" s="27"/>
      <c r="X17" s="15"/>
      <c r="Y17" s="15"/>
      <c r="Z17" s="15"/>
      <c r="AA17" s="15"/>
    </row>
    <row r="18" spans="1:27" x14ac:dyDescent="0.45">
      <c r="A18" s="29">
        <f>MIN(A2:A16)</f>
        <v>3</v>
      </c>
      <c r="B18" s="31"/>
      <c r="C18" s="6">
        <f ca="1">SUM(INDIRECT("c2:c"&amp;A18))</f>
        <v>0.55801108404990307</v>
      </c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</row>
  </sheetData>
  <sheetProtection algorithmName="SHA-512" hashValue="mXfYvluWTDUxmmSjsVbwy/sGdd9sdEn9OkaKhT9Ot6ZSteeUdKIWy1pv5AUT+nV6GC96edV2WJUp1urPJftwGw==" saltValue="Q4rlY4Fk/kIqTNL2K8sWzg==" spinCount="100000" sheet="1" formatCells="0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8"/>
  <sheetViews>
    <sheetView workbookViewId="0">
      <selection activeCell="A19" sqref="A19"/>
    </sheetView>
  </sheetViews>
  <sheetFormatPr defaultColWidth="8.796875" defaultRowHeight="14.25" x14ac:dyDescent="0.45"/>
  <cols>
    <col min="1" max="1" width="6.1328125" bestFit="1" customWidth="1"/>
    <col min="2" max="2" width="11.1328125" customWidth="1"/>
    <col min="3" max="3" width="11" bestFit="1" customWidth="1"/>
    <col min="6" max="7" width="4.796875" bestFit="1" customWidth="1"/>
    <col min="8" max="10" width="4.33203125" bestFit="1" customWidth="1"/>
    <col min="11" max="11" width="5.1328125" customWidth="1"/>
    <col min="12" max="14" width="5.33203125" bestFit="1" customWidth="1"/>
    <col min="15" max="15" width="6.6640625" bestFit="1" customWidth="1"/>
    <col min="16" max="19" width="5.33203125" customWidth="1"/>
    <col min="23" max="23" width="9.6640625" bestFit="1" customWidth="1"/>
    <col min="24" max="24" width="11.796875" bestFit="1" customWidth="1"/>
    <col min="28" max="28" width="10.46484375" customWidth="1"/>
  </cols>
  <sheetData>
    <row r="1" spans="1:28" x14ac:dyDescent="0.45">
      <c r="A1" s="7" t="s">
        <v>23</v>
      </c>
      <c r="B1" s="10" t="s">
        <v>13</v>
      </c>
      <c r="C1" s="24" t="s">
        <v>24</v>
      </c>
      <c r="D1" s="11" t="s">
        <v>0</v>
      </c>
      <c r="E1" s="7" t="s">
        <v>1</v>
      </c>
      <c r="F1" s="9" t="s">
        <v>2</v>
      </c>
      <c r="G1" s="9" t="s">
        <v>3</v>
      </c>
      <c r="H1" s="9" t="s">
        <v>4</v>
      </c>
      <c r="I1" s="9" t="s">
        <v>5</v>
      </c>
      <c r="J1" s="9" t="s">
        <v>6</v>
      </c>
      <c r="K1" s="9" t="s">
        <v>7</v>
      </c>
      <c r="L1" s="9" t="s">
        <v>8</v>
      </c>
      <c r="M1" s="9" t="s">
        <v>9</v>
      </c>
      <c r="N1" s="9" t="s">
        <v>10</v>
      </c>
      <c r="O1" s="9" t="s">
        <v>11</v>
      </c>
      <c r="P1" s="9" t="s">
        <v>35</v>
      </c>
      <c r="Q1" s="9" t="s">
        <v>36</v>
      </c>
      <c r="R1" s="9" t="s">
        <v>40</v>
      </c>
      <c r="S1" s="9" t="s">
        <v>41</v>
      </c>
      <c r="T1" s="12" t="s">
        <v>14</v>
      </c>
      <c r="U1" s="10"/>
      <c r="V1" s="13" t="s">
        <v>15</v>
      </c>
      <c r="W1" s="14" t="s">
        <v>16</v>
      </c>
      <c r="X1" s="15" t="s">
        <v>17</v>
      </c>
      <c r="Y1" s="15" t="s">
        <v>18</v>
      </c>
      <c r="Z1" s="15" t="s">
        <v>19</v>
      </c>
      <c r="AA1" s="15" t="s">
        <v>20</v>
      </c>
    </row>
    <row r="2" spans="1:28" x14ac:dyDescent="0.45">
      <c r="A2" s="7"/>
      <c r="B2" s="8">
        <f>Calculations!D3</f>
        <v>0.29028334579058229</v>
      </c>
      <c r="C2" s="8">
        <f t="shared" ref="C2:C14" si="0">LARGE($B$2:$B$17,ROW(A2)-1)</f>
        <v>0.29028334579058229</v>
      </c>
      <c r="D2" s="16" t="s">
        <v>12</v>
      </c>
      <c r="E2" s="11"/>
      <c r="F2" s="1"/>
      <c r="G2" s="2"/>
      <c r="H2" s="2"/>
      <c r="I2" s="1"/>
      <c r="J2" s="1"/>
      <c r="K2" s="1"/>
      <c r="L2" s="2"/>
      <c r="M2" s="2"/>
      <c r="N2" s="2"/>
      <c r="O2" s="2"/>
      <c r="P2" s="2"/>
      <c r="Q2" s="2"/>
      <c r="R2" s="2"/>
      <c r="S2" s="2"/>
      <c r="T2" s="17">
        <f>SUM(C$1:C2)</f>
        <v>0.29028334579058229</v>
      </c>
      <c r="U2" s="10"/>
      <c r="V2" s="12">
        <v>1</v>
      </c>
      <c r="W2" s="17">
        <f t="shared" ref="W2:W14" ca="1" si="1">C2/SUM(INDIRECT("C$2:C$"&amp;$A$18))</f>
        <v>0.52395260989010994</v>
      </c>
      <c r="X2" s="18">
        <f ca="1">V2*W2</f>
        <v>0.52395260989010994</v>
      </c>
      <c r="Y2" s="19">
        <f ca="1">1/(2*SUM(X$2:X2)-1)</f>
        <v>20.874551971326117</v>
      </c>
      <c r="Z2" s="19">
        <f>1/V2</f>
        <v>1</v>
      </c>
      <c r="AA2" s="19" t="e">
        <f ca="1">(Y2-Z2)/(1-Z2)</f>
        <v>#DIV/0!</v>
      </c>
      <c r="AB2" s="30"/>
    </row>
    <row r="3" spans="1:28" x14ac:dyDescent="0.45">
      <c r="A3" s="7">
        <f>IFERROR(IF((D4-D3)&gt;0,ROW(D3)),"")</f>
        <v>3</v>
      </c>
      <c r="B3" s="8">
        <f>Calculations!D4</f>
        <v>0.2637426105863967</v>
      </c>
      <c r="C3" s="8">
        <f t="shared" si="0"/>
        <v>0.2637426105863967</v>
      </c>
      <c r="D3" s="20">
        <f t="shared" ref="D3:D14" si="2">E3*(1/(V3*(V3-1)))</f>
        <v>0.55031559963931476</v>
      </c>
      <c r="E3" s="21">
        <f t="shared" ref="E3:E14" si="3">SUM(F3:O3)</f>
        <v>1.1006311992786295</v>
      </c>
      <c r="F3" s="3">
        <f>(C$2/F$17)/((SUM(C$2:C3)-C$2)/(V3-F$17))</f>
        <v>1.1006311992786295</v>
      </c>
      <c r="G3" s="4"/>
      <c r="H3" s="4"/>
      <c r="I3" s="3"/>
      <c r="J3" s="3"/>
      <c r="K3" s="3"/>
      <c r="L3" s="4"/>
      <c r="M3" s="4"/>
      <c r="N3" s="4"/>
      <c r="O3" s="4"/>
      <c r="P3" s="4"/>
      <c r="Q3" s="4"/>
      <c r="R3" s="4"/>
      <c r="S3" s="4"/>
      <c r="T3" s="17">
        <f>SUM(C$1:C3)</f>
        <v>0.55402595637697893</v>
      </c>
      <c r="U3" s="10"/>
      <c r="V3" s="12">
        <v>2</v>
      </c>
      <c r="W3" s="17">
        <f t="shared" ca="1" si="1"/>
        <v>0.47604739010989017</v>
      </c>
      <c r="X3" s="10">
        <f t="shared" ref="X3:X16" ca="1" si="4">V3*W3</f>
        <v>0.95209478021978033</v>
      </c>
      <c r="Y3" s="28">
        <f ca="1">1/(2*SUM(X$2:X3)-1)</f>
        <v>0.51227020846160598</v>
      </c>
      <c r="Z3" s="10">
        <f t="shared" ref="Z3:Z16" si="5">1/V3</f>
        <v>0.5</v>
      </c>
      <c r="AA3" s="10">
        <f t="shared" ref="AA3:AA16" ca="1" si="6">(Y3-Z3)/(1-Z3)</f>
        <v>2.4540416923211961E-2</v>
      </c>
      <c r="AB3" s="30"/>
    </row>
    <row r="4" spans="1:28" x14ac:dyDescent="0.45">
      <c r="A4" s="7" t="b">
        <f t="shared" ref="A4:A11" si="7">IFERROR(IF((D5-D4)&gt;0,ROW(D4)),"")</f>
        <v>0</v>
      </c>
      <c r="B4" s="8">
        <f>Calculations!D5</f>
        <v>0.13987905143711354</v>
      </c>
      <c r="C4" s="8">
        <f t="shared" si="0"/>
        <v>0.13987905143711354</v>
      </c>
      <c r="D4" s="22">
        <f t="shared" si="2"/>
        <v>0.56979471753106337</v>
      </c>
      <c r="E4" s="21">
        <f t="shared" si="3"/>
        <v>3.4187683051863802</v>
      </c>
      <c r="F4" s="3">
        <f t="shared" ref="F4:F14" si="8">(T$2/F$17)/((T4-T$2)/(V4-F$17))</f>
        <v>1.4383932930422048</v>
      </c>
      <c r="G4" s="3">
        <f t="shared" ref="G4:G14" si="9">(T$3/G$17)/((T4-T$3)/(V4-G$17))</f>
        <v>1.9803750121441754</v>
      </c>
      <c r="H4" s="4"/>
      <c r="I4" s="3"/>
      <c r="J4" s="3"/>
      <c r="K4" s="3"/>
      <c r="L4" s="4"/>
      <c r="M4" s="4"/>
      <c r="N4" s="4"/>
      <c r="O4" s="4"/>
      <c r="P4" s="4"/>
      <c r="Q4" s="4"/>
      <c r="R4" s="4"/>
      <c r="S4" s="4"/>
      <c r="T4" s="17">
        <f>SUM(C$1:C4)</f>
        <v>0.69390500781409248</v>
      </c>
      <c r="U4" s="23">
        <f t="shared" ref="U4:U16" si="10">D4-D3</f>
        <v>1.947911789174861E-2</v>
      </c>
      <c r="V4" s="12">
        <v>3</v>
      </c>
      <c r="W4" s="17">
        <f t="shared" ca="1" si="1"/>
        <v>0.25247743328100475</v>
      </c>
      <c r="X4" s="10">
        <f t="shared" ca="1" si="4"/>
        <v>0.7574322998430143</v>
      </c>
      <c r="Y4" s="28">
        <f ca="1">1/(2*SUM(X$2:X4)-1)</f>
        <v>0.28843718383200906</v>
      </c>
      <c r="Z4" s="10">
        <f t="shared" si="5"/>
        <v>0.33333333333333331</v>
      </c>
      <c r="AA4" s="10">
        <f t="shared" ca="1" si="6"/>
        <v>-6.734422425198637E-2</v>
      </c>
      <c r="AB4" s="30"/>
    </row>
    <row r="5" spans="1:28" x14ac:dyDescent="0.45">
      <c r="A5" s="7">
        <f t="shared" si="7"/>
        <v>5</v>
      </c>
      <c r="B5" s="8">
        <f>Calculations!D6</f>
        <v>0.1036012774342597</v>
      </c>
      <c r="C5" s="8">
        <f t="shared" si="0"/>
        <v>0.1036012774342597</v>
      </c>
      <c r="D5" s="22">
        <f t="shared" si="2"/>
        <v>0.51874637194896067</v>
      </c>
      <c r="E5" s="21">
        <f t="shared" si="3"/>
        <v>6.2249564633875289</v>
      </c>
      <c r="F5" s="3">
        <f t="shared" si="8"/>
        <v>1.7168979744936235</v>
      </c>
      <c r="G5" s="3">
        <f t="shared" si="9"/>
        <v>2.2754444227388158</v>
      </c>
      <c r="H5" s="3">
        <f t="shared" ref="H5:H14" si="11">(T$4/H$17)/((T5-T$4)/(V5-H$17))</f>
        <v>2.2326140661550897</v>
      </c>
      <c r="I5" s="3"/>
      <c r="J5" s="3"/>
      <c r="K5" s="3"/>
      <c r="L5" s="4"/>
      <c r="M5" s="4"/>
      <c r="N5" s="4"/>
      <c r="O5" s="4"/>
      <c r="P5" s="4"/>
      <c r="Q5" s="4"/>
      <c r="R5" s="4"/>
      <c r="S5" s="4"/>
      <c r="T5" s="17">
        <f>SUM(C$1:C5)</f>
        <v>0.79750628524835221</v>
      </c>
      <c r="U5" s="23">
        <f t="shared" si="10"/>
        <v>-5.1048345582102694E-2</v>
      </c>
      <c r="V5" s="12">
        <v>4</v>
      </c>
      <c r="W5" s="17">
        <f t="shared" ca="1" si="1"/>
        <v>0.18699715463108324</v>
      </c>
      <c r="X5" s="10">
        <f t="shared" ca="1" si="4"/>
        <v>0.74798861852433296</v>
      </c>
      <c r="Y5" s="28">
        <f ca="1">1/(2*SUM(X$2:X5)-1)</f>
        <v>0.20149360694710097</v>
      </c>
      <c r="Z5" s="10">
        <f t="shared" si="5"/>
        <v>0.25</v>
      </c>
      <c r="AA5" s="24">
        <f t="shared" ca="1" si="6"/>
        <v>-6.4675190737198698E-2</v>
      </c>
      <c r="AB5" s="30"/>
    </row>
    <row r="6" spans="1:28" x14ac:dyDescent="0.45">
      <c r="A6" s="7" t="b">
        <f t="shared" si="7"/>
        <v>0</v>
      </c>
      <c r="B6" s="8">
        <f>Calculations!D7</f>
        <v>5.4528776245158658E-2</v>
      </c>
      <c r="C6" s="8">
        <f t="shared" si="0"/>
        <v>5.4528776245158658E-2</v>
      </c>
      <c r="D6" s="22">
        <f t="shared" si="2"/>
        <v>0.57187196043312183</v>
      </c>
      <c r="E6" s="21">
        <f t="shared" si="3"/>
        <v>11.437439208662436</v>
      </c>
      <c r="F6" s="3">
        <f t="shared" si="8"/>
        <v>2.0669868034303822</v>
      </c>
      <c r="G6" s="3">
        <f t="shared" si="9"/>
        <v>2.788636052715582</v>
      </c>
      <c r="H6" s="3">
        <f t="shared" si="11"/>
        <v>2.925461212329552</v>
      </c>
      <c r="I6" s="3">
        <f t="shared" ref="I6:I14" si="12">($T$5/I$17)/((T6-$T$5)/(V6-I$17))</f>
        <v>3.6563551401869185</v>
      </c>
      <c r="J6" s="3"/>
      <c r="K6" s="3"/>
      <c r="L6" s="4"/>
      <c r="M6" s="4"/>
      <c r="N6" s="4"/>
      <c r="O6" s="4"/>
      <c r="P6" s="4"/>
      <c r="Q6" s="4"/>
      <c r="R6" s="4"/>
      <c r="S6" s="4"/>
      <c r="T6" s="17">
        <f>SUM(C$1:C6)</f>
        <v>0.85203506149351083</v>
      </c>
      <c r="U6" s="23">
        <f t="shared" si="10"/>
        <v>5.3125588484161157E-2</v>
      </c>
      <c r="V6" s="12">
        <v>5</v>
      </c>
      <c r="W6" s="17">
        <f t="shared" ca="1" si="1"/>
        <v>9.8422782574568296E-2</v>
      </c>
      <c r="X6" s="10">
        <f t="shared" ca="1" si="4"/>
        <v>0.49211391287284145</v>
      </c>
      <c r="Y6" s="28">
        <f ca="1">1/(2*SUM(X$2:X6)-1)</f>
        <v>0.16814735991157082</v>
      </c>
      <c r="Z6" s="10">
        <f t="shared" si="5"/>
        <v>0.2</v>
      </c>
      <c r="AA6" s="10">
        <f t="shared" ca="1" si="6"/>
        <v>-3.9815800110536495E-2</v>
      </c>
      <c r="AB6" s="30"/>
    </row>
    <row r="7" spans="1:28" x14ac:dyDescent="0.45">
      <c r="A7" s="7" t="b">
        <f t="shared" si="7"/>
        <v>0</v>
      </c>
      <c r="B7" s="8">
        <f>Calculations!D8</f>
        <v>4.3561867228375351E-2</v>
      </c>
      <c r="C7" s="8">
        <f t="shared" si="0"/>
        <v>4.3561867228375351E-2</v>
      </c>
      <c r="D7" s="22">
        <f t="shared" si="2"/>
        <v>0.56863965125038085</v>
      </c>
      <c r="E7" s="21">
        <f t="shared" si="3"/>
        <v>17.059189537511426</v>
      </c>
      <c r="F7" s="3">
        <f t="shared" si="8"/>
        <v>2.3977930941583225</v>
      </c>
      <c r="G7" s="3">
        <f t="shared" si="9"/>
        <v>3.2439873480673977</v>
      </c>
      <c r="H7" s="3">
        <f t="shared" si="11"/>
        <v>3.4404204426776275</v>
      </c>
      <c r="I7" s="3">
        <f t="shared" si="12"/>
        <v>4.0651496259351658</v>
      </c>
      <c r="J7" s="3">
        <f t="shared" ref="J7:J14" si="13">($T$6/J$17)/((T7-$T$6)/(V7-J$17))</f>
        <v>3.9118390266729106</v>
      </c>
      <c r="K7" s="3"/>
      <c r="L7" s="4"/>
      <c r="M7" s="4"/>
      <c r="N7" s="4"/>
      <c r="O7" s="4"/>
      <c r="P7" s="4"/>
      <c r="Q7" s="4"/>
      <c r="R7" s="4"/>
      <c r="S7" s="4"/>
      <c r="T7" s="17">
        <f>SUM(C$1:C7)</f>
        <v>0.89559692872188612</v>
      </c>
      <c r="U7" s="23">
        <f t="shared" si="10"/>
        <v>-3.2323091827409778E-3</v>
      </c>
      <c r="V7" s="12">
        <v>6</v>
      </c>
      <c r="W7" s="17">
        <f t="shared" ca="1" si="1"/>
        <v>7.8627845368916816E-2</v>
      </c>
      <c r="X7" s="10">
        <f t="shared" ca="1" si="4"/>
        <v>0.47176707221350089</v>
      </c>
      <c r="Y7" s="28">
        <f ca="1">1/(2*SUM(X$2:X7)-1)</f>
        <v>0.1451231667378613</v>
      </c>
      <c r="Z7" s="10">
        <f t="shared" si="5"/>
        <v>0.16666666666666666</v>
      </c>
      <c r="AA7" s="10">
        <f t="shared" ca="1" si="6"/>
        <v>-2.5852199914566429E-2</v>
      </c>
      <c r="AB7" s="30"/>
    </row>
    <row r="8" spans="1:28" x14ac:dyDescent="0.45">
      <c r="A8" s="7">
        <f t="shared" si="7"/>
        <v>8</v>
      </c>
      <c r="B8" s="8">
        <f>Calculations!D9</f>
        <v>3.8805463069919138E-2</v>
      </c>
      <c r="C8" s="8">
        <f t="shared" si="0"/>
        <v>3.8805463069919138E-2</v>
      </c>
      <c r="D8" s="22">
        <f t="shared" si="2"/>
        <v>0.53680571193163762</v>
      </c>
      <c r="E8" s="21">
        <f t="shared" si="3"/>
        <v>22.545839901128783</v>
      </c>
      <c r="F8" s="3">
        <f t="shared" si="8"/>
        <v>2.70400337570547</v>
      </c>
      <c r="G8" s="3">
        <f t="shared" si="9"/>
        <v>3.6413004644515898</v>
      </c>
      <c r="H8" s="3">
        <f t="shared" si="11"/>
        <v>3.8470550564125752</v>
      </c>
      <c r="I8" s="3">
        <f t="shared" si="12"/>
        <v>4.3692237057626464</v>
      </c>
      <c r="J8" s="3">
        <f t="shared" si="13"/>
        <v>4.1377330473519232</v>
      </c>
      <c r="K8" s="3">
        <f t="shared" ref="K8:K14" si="14">($T$7/K$17)/((T8-$T$7)/(V8-K$17))</f>
        <v>3.8465242514445777</v>
      </c>
      <c r="L8" s="4"/>
      <c r="M8" s="4"/>
      <c r="N8" s="4"/>
      <c r="O8" s="4"/>
      <c r="P8" s="4"/>
      <c r="Q8" s="4"/>
      <c r="R8" s="4"/>
      <c r="S8" s="4"/>
      <c r="T8" s="17">
        <f>SUM(C$1:C8)</f>
        <v>0.93440239179180529</v>
      </c>
      <c r="U8" s="23">
        <f t="shared" si="10"/>
        <v>-3.1833939318743232E-2</v>
      </c>
      <c r="V8" s="12">
        <v>7</v>
      </c>
      <c r="W8" s="17">
        <f t="shared" ca="1" si="1"/>
        <v>7.0042680533751969E-2</v>
      </c>
      <c r="X8" s="10">
        <f t="shared" ca="1" si="4"/>
        <v>0.4902987637362638</v>
      </c>
      <c r="Y8" s="28">
        <f ca="1">1/(2*SUM(X$2:X8)-1)</f>
        <v>0.12704388012352871</v>
      </c>
      <c r="Z8" s="10">
        <f t="shared" si="5"/>
        <v>0.14285714285714285</v>
      </c>
      <c r="AA8" s="10">
        <f t="shared" ca="1" si="6"/>
        <v>-1.8448806522549824E-2</v>
      </c>
      <c r="AB8" s="30"/>
    </row>
    <row r="9" spans="1:28" x14ac:dyDescent="0.45">
      <c r="A9" s="7">
        <f t="shared" si="7"/>
        <v>9</v>
      </c>
      <c r="B9" s="8">
        <f>Calculations!D10</f>
        <v>8.7381939253924033E-3</v>
      </c>
      <c r="C9" s="8">
        <f t="shared" si="0"/>
        <v>1.7258952232112525E-2</v>
      </c>
      <c r="D9" s="22">
        <f t="shared" si="2"/>
        <v>0.626839075672465</v>
      </c>
      <c r="E9" s="21">
        <f t="shared" si="3"/>
        <v>35.102988237658039</v>
      </c>
      <c r="F9" s="3">
        <f t="shared" si="8"/>
        <v>3.072348076231572</v>
      </c>
      <c r="G9" s="3">
        <f t="shared" si="9"/>
        <v>4.179904306220096</v>
      </c>
      <c r="H9" s="3">
        <f t="shared" si="11"/>
        <v>4.4868279995079181</v>
      </c>
      <c r="I9" s="3">
        <f t="shared" si="12"/>
        <v>5.1734032705954984</v>
      </c>
      <c r="J9" s="3">
        <f t="shared" si="13"/>
        <v>5.1313872595825973</v>
      </c>
      <c r="K9" s="3">
        <f t="shared" si="14"/>
        <v>5.3248091140467819</v>
      </c>
      <c r="L9" s="3">
        <f t="shared" ref="L9:L14" si="15">($T$8/L$17)/((T9-$T$8)/(V9-L$17))</f>
        <v>7.7343082114735795</v>
      </c>
      <c r="M9" s="4"/>
      <c r="N9" s="4"/>
      <c r="O9" s="4"/>
      <c r="P9" s="4"/>
      <c r="Q9" s="4"/>
      <c r="R9" s="4"/>
      <c r="S9" s="4"/>
      <c r="T9" s="17">
        <f>SUM(C$1:C9)</f>
        <v>0.95166134402391778</v>
      </c>
      <c r="U9" s="23">
        <f t="shared" si="10"/>
        <v>9.0033363740827377E-2</v>
      </c>
      <c r="V9" s="12">
        <v>8</v>
      </c>
      <c r="W9" s="17">
        <f t="shared" ca="1" si="1"/>
        <v>3.1151883830455265E-2</v>
      </c>
      <c r="X9" s="10">
        <f t="shared" ca="1" si="4"/>
        <v>0.24921507064364212</v>
      </c>
      <c r="Y9" s="28">
        <f ca="1">1/(2*SUM(X$2:X9)-1)</f>
        <v>0.11947822060448333</v>
      </c>
      <c r="Z9" s="10">
        <f t="shared" si="5"/>
        <v>0.125</v>
      </c>
      <c r="AA9" s="10">
        <f t="shared" ca="1" si="6"/>
        <v>-6.3106050234476175E-3</v>
      </c>
      <c r="AB9" s="30"/>
    </row>
    <row r="10" spans="1:28" x14ac:dyDescent="0.45">
      <c r="A10" s="7">
        <f t="shared" si="7"/>
        <v>10</v>
      </c>
      <c r="B10" s="8">
        <f>Calculations!D11</f>
        <v>1.7258952232112525E-2</v>
      </c>
      <c r="C10" s="8">
        <f t="shared" si="0"/>
        <v>1.2855880953998778E-2</v>
      </c>
      <c r="D10" s="22">
        <f t="shared" si="2"/>
        <v>0.69362545712713142</v>
      </c>
      <c r="E10" s="21">
        <f t="shared" si="3"/>
        <v>49.941032913153464</v>
      </c>
      <c r="F10" s="3">
        <f t="shared" si="8"/>
        <v>3.4443044735807793</v>
      </c>
      <c r="G10" s="3">
        <f t="shared" si="9"/>
        <v>4.7238297027080716</v>
      </c>
      <c r="H10" s="3">
        <f t="shared" si="11"/>
        <v>5.1284085773113048</v>
      </c>
      <c r="I10" s="3">
        <f t="shared" si="12"/>
        <v>5.9689674112046891</v>
      </c>
      <c r="J10" s="3">
        <f t="shared" si="13"/>
        <v>6.0598767669445461</v>
      </c>
      <c r="K10" s="3">
        <f t="shared" si="14"/>
        <v>6.4973380656610438</v>
      </c>
      <c r="L10" s="3">
        <f t="shared" si="15"/>
        <v>8.8651366683857642</v>
      </c>
      <c r="M10" s="3">
        <f>($T$9/M$17)/((T10-$T$9)/(V10-M$17))</f>
        <v>9.2531712473572689</v>
      </c>
      <c r="N10" s="4"/>
      <c r="O10" s="4"/>
      <c r="P10" s="4"/>
      <c r="Q10" s="4"/>
      <c r="R10" s="4"/>
      <c r="S10" s="4"/>
      <c r="T10" s="17">
        <f>SUM(C$1:C10)</f>
        <v>0.96451722497791659</v>
      </c>
      <c r="U10" s="23">
        <f t="shared" si="10"/>
        <v>6.6786381454666421E-2</v>
      </c>
      <c r="V10" s="12">
        <v>9</v>
      </c>
      <c r="W10" s="17">
        <f t="shared" ca="1" si="1"/>
        <v>2.3204474097331243E-2</v>
      </c>
      <c r="X10" s="10">
        <f t="shared" ca="1" si="4"/>
        <v>0.20884026687598117</v>
      </c>
      <c r="Y10" s="28">
        <f ca="1">1/(2*SUM(X$2:X10)-1)</f>
        <v>0.11379921562059482</v>
      </c>
      <c r="Z10" s="10">
        <f t="shared" si="5"/>
        <v>0.1111111111111111</v>
      </c>
      <c r="AA10" s="10">
        <f t="shared" ca="1" si="6"/>
        <v>3.0241175731691803E-3</v>
      </c>
      <c r="AB10" s="30"/>
    </row>
    <row r="11" spans="1:28" x14ac:dyDescent="0.45">
      <c r="A11" s="7">
        <f t="shared" si="7"/>
        <v>11</v>
      </c>
      <c r="B11" s="8">
        <f>Calculations!D12</f>
        <v>1.2855880953998778E-2</v>
      </c>
      <c r="C11" s="8">
        <f t="shared" si="0"/>
        <v>1.0525242916355235E-2</v>
      </c>
      <c r="D11" s="22">
        <f t="shared" si="2"/>
        <v>0.73588549425937722</v>
      </c>
      <c r="E11" s="21">
        <f t="shared" si="3"/>
        <v>66.229694483343948</v>
      </c>
      <c r="F11" s="3">
        <f t="shared" si="8"/>
        <v>3.815283400809717</v>
      </c>
      <c r="G11" s="3">
        <f t="shared" si="9"/>
        <v>5.2636981326963728</v>
      </c>
      <c r="H11" s="3">
        <f t="shared" si="11"/>
        <v>5.7591460221550852</v>
      </c>
      <c r="I11" s="3">
        <f t="shared" si="12"/>
        <v>6.7381161971831007</v>
      </c>
      <c r="J11" s="3">
        <f t="shared" si="13"/>
        <v>6.9266972325028995</v>
      </c>
      <c r="K11" s="3">
        <f t="shared" si="14"/>
        <v>7.5153951419774145</v>
      </c>
      <c r="L11" s="3">
        <f t="shared" si="15"/>
        <v>9.8537750495617011</v>
      </c>
      <c r="M11" s="3">
        <f>($T$9/M$17)/((T11-$T$9)/(V11-M$17))</f>
        <v>10.175530369078729</v>
      </c>
      <c r="N11" s="3">
        <f>($T$10/N$17)/((T11-$T$10)/(V11-N$17))</f>
        <v>10.182052937378929</v>
      </c>
      <c r="O11" s="4"/>
      <c r="P11" s="4"/>
      <c r="Q11" s="4"/>
      <c r="R11" s="4"/>
      <c r="S11" s="4"/>
      <c r="T11" s="17">
        <f>SUM(C$1:C11)</f>
        <v>0.97504246789427185</v>
      </c>
      <c r="U11" s="23">
        <f t="shared" si="10"/>
        <v>4.2260037132245798E-2</v>
      </c>
      <c r="V11" s="12">
        <v>10</v>
      </c>
      <c r="W11" s="17">
        <f t="shared" ca="1" si="1"/>
        <v>1.8997743328100475E-2</v>
      </c>
      <c r="X11" s="10">
        <f t="shared" ca="1" si="4"/>
        <v>0.18997743328100475</v>
      </c>
      <c r="Y11" s="28">
        <f ca="1">1/(2*SUM(X$2:X11)-1)</f>
        <v>0.10908263876811107</v>
      </c>
      <c r="Z11" s="10">
        <f t="shared" si="5"/>
        <v>0.1</v>
      </c>
      <c r="AA11" s="10">
        <f t="shared" ca="1" si="6"/>
        <v>1.0091820853456739E-2</v>
      </c>
      <c r="AB11" s="30"/>
    </row>
    <row r="12" spans="1:28" x14ac:dyDescent="0.45">
      <c r="A12" s="7" t="b">
        <f>IFERROR(IF((D17-D12)&gt;0,ROW(D12)),"")</f>
        <v>0</v>
      </c>
      <c r="B12" s="8">
        <f>Calculations!D13</f>
        <v>9.6758850309166273E-3</v>
      </c>
      <c r="C12" s="8">
        <f t="shared" si="0"/>
        <v>9.6758850309166273E-3</v>
      </c>
      <c r="D12" s="22">
        <f t="shared" si="2"/>
        <v>0.74510358285884926</v>
      </c>
      <c r="E12" s="21">
        <f t="shared" si="3"/>
        <v>81.961394114473421</v>
      </c>
      <c r="F12" s="3">
        <f t="shared" si="8"/>
        <v>4.1801369863013695</v>
      </c>
      <c r="G12" s="3">
        <f t="shared" si="9"/>
        <v>5.7886250690226388</v>
      </c>
      <c r="H12" s="3">
        <f t="shared" si="11"/>
        <v>6.3628900986783172</v>
      </c>
      <c r="I12" s="3">
        <f t="shared" si="12"/>
        <v>7.4548399390243905</v>
      </c>
      <c r="J12" s="3">
        <f t="shared" si="13"/>
        <v>7.7058841603932997</v>
      </c>
      <c r="K12" s="3">
        <f t="shared" si="14"/>
        <v>8.3743138151875502</v>
      </c>
      <c r="L12" s="3">
        <f t="shared" si="15"/>
        <v>10.611825986302678</v>
      </c>
      <c r="M12" s="3">
        <f>($T$9/M$17)/((T12-$T$9)/(V12-M$17))</f>
        <v>10.79568345323738</v>
      </c>
      <c r="N12" s="3">
        <f>($T$10/N$17)/((T12-$T$10)/(V12-N$17))</f>
        <v>10.610158089471886</v>
      </c>
      <c r="O12" s="3">
        <f>($T$11/O$17)/((T12-$T$11)/(V12-O$17))</f>
        <v>10.077036516853903</v>
      </c>
      <c r="P12" s="3"/>
      <c r="Q12" s="3"/>
      <c r="R12" s="3"/>
      <c r="S12" s="3"/>
      <c r="T12" s="17">
        <f>SUM(C$1:C12)</f>
        <v>0.9847183529251885</v>
      </c>
      <c r="U12" s="23">
        <f t="shared" si="10"/>
        <v>9.2180885994720407E-3</v>
      </c>
      <c r="V12" s="12">
        <v>11</v>
      </c>
      <c r="W12" s="17">
        <f t="shared" ca="1" si="1"/>
        <v>1.7464678178963897E-2</v>
      </c>
      <c r="X12" s="10">
        <f t="shared" ca="1" si="4"/>
        <v>0.19211145996860285</v>
      </c>
      <c r="Y12" s="28">
        <f ca="1">1/(2*SUM(X$2:X12)-1)</f>
        <v>0.10469467050506034</v>
      </c>
      <c r="Z12" s="10">
        <f t="shared" si="5"/>
        <v>9.0909090909090912E-2</v>
      </c>
      <c r="AA12" s="10">
        <f t="shared" ca="1" si="6"/>
        <v>1.5164137555566377E-2</v>
      </c>
      <c r="AB12" s="30"/>
    </row>
    <row r="13" spans="1:28" x14ac:dyDescent="0.45">
      <c r="A13" s="7" t="b">
        <f>IFERROR(IF((D18-D13)&gt;0,ROW(D13)),"")</f>
        <v>0</v>
      </c>
      <c r="B13" s="8">
        <f>Calculations!D14</f>
        <v>1.0525242916355235E-2</v>
      </c>
      <c r="C13" s="8">
        <f t="shared" si="0"/>
        <v>8.7381939253924033E-3</v>
      </c>
      <c r="D13" s="22">
        <f t="shared" si="2"/>
        <v>0.66596559195995109</v>
      </c>
      <c r="E13" s="21">
        <f t="shared" si="3"/>
        <v>87.907458138713537</v>
      </c>
      <c r="F13" s="3">
        <f t="shared" si="8"/>
        <v>4.5410103782154101</v>
      </c>
      <c r="G13" s="3">
        <f t="shared" si="9"/>
        <v>6.3039074701179807</v>
      </c>
      <c r="H13" s="3">
        <f t="shared" si="11"/>
        <v>6.949438584552567</v>
      </c>
      <c r="I13" s="3">
        <f t="shared" si="12"/>
        <v>8.1398848741244176</v>
      </c>
      <c r="J13" s="3">
        <f t="shared" si="13"/>
        <v>8.4347090760582297</v>
      </c>
      <c r="K13" s="3">
        <f t="shared" si="14"/>
        <v>9.1518539091792697</v>
      </c>
      <c r="L13" s="3">
        <f t="shared" si="15"/>
        <v>11.302003714844568</v>
      </c>
      <c r="M13" s="3">
        <f>($T$9/M$17)/((T13-$T$9)/(V13-M$17))</f>
        <v>11.384815477158153</v>
      </c>
      <c r="N13" s="3">
        <f>($T$10/N$17)/((T13-$T$10)/(V13-N$17))</f>
        <v>11.109650152617952</v>
      </c>
      <c r="O13" s="3">
        <f>($T$11/O$17)/((T13-$T$11)/(V13-O$17))</f>
        <v>10.590184501844984</v>
      </c>
      <c r="P13" s="3">
        <f>($T$12/P$17)/((T13-$T$12)/(V13-P$17))</f>
        <v>10.244662802205532</v>
      </c>
      <c r="Q13" s="3"/>
      <c r="R13" s="3"/>
      <c r="S13" s="3"/>
      <c r="T13" s="17">
        <f>SUM(C$1:C13)</f>
        <v>0.99345654685058093</v>
      </c>
      <c r="U13" s="23">
        <f t="shared" si="10"/>
        <v>-7.913799089889817E-2</v>
      </c>
      <c r="V13" s="12">
        <v>12</v>
      </c>
      <c r="W13" s="17">
        <f t="shared" ca="1" si="1"/>
        <v>1.5772174254317112E-2</v>
      </c>
      <c r="X13" s="10">
        <f t="shared" ca="1" si="4"/>
        <v>0.18926609105180536</v>
      </c>
      <c r="Y13" s="28">
        <f ca="1">1/(2*SUM(X$2:X13)-1)</f>
        <v>0.1007037504538931</v>
      </c>
      <c r="Z13" s="10">
        <f t="shared" si="5"/>
        <v>8.3333333333333329E-2</v>
      </c>
      <c r="AA13" s="10">
        <f t="shared" ca="1" si="6"/>
        <v>1.8949545949701569E-2</v>
      </c>
      <c r="AB13" s="30"/>
    </row>
    <row r="14" spans="1:28" x14ac:dyDescent="0.45">
      <c r="A14" s="7" t="b">
        <f>IFERROR(IF((D19-D14)&gt;0,ROW(D14)),"")</f>
        <v>0</v>
      </c>
      <c r="B14" s="8">
        <f>Calculations!D15</f>
        <v>6.5434531494190391E-3</v>
      </c>
      <c r="C14" s="8">
        <f t="shared" si="0"/>
        <v>6.5434531494190391E-3</v>
      </c>
      <c r="D14" s="22">
        <f t="shared" si="2"/>
        <v>0.61343465637046457</v>
      </c>
      <c r="E14" s="21">
        <f t="shared" si="3"/>
        <v>95.695806393792481</v>
      </c>
      <c r="F14" s="3">
        <f t="shared" si="8"/>
        <v>4.9081561336154476</v>
      </c>
      <c r="G14" s="3">
        <f t="shared" si="9"/>
        <v>6.8325562970411653</v>
      </c>
      <c r="H14" s="3">
        <f t="shared" si="11"/>
        <v>7.5565322914816768</v>
      </c>
      <c r="I14" s="3">
        <f t="shared" si="12"/>
        <v>8.8614559914096827</v>
      </c>
      <c r="J14" s="3">
        <f t="shared" si="13"/>
        <v>9.2133725202057253</v>
      </c>
      <c r="K14" s="3">
        <f t="shared" si="14"/>
        <v>10.007972665148049</v>
      </c>
      <c r="L14" s="3">
        <f t="shared" si="15"/>
        <v>12.209535647695974</v>
      </c>
      <c r="M14" s="3">
        <f>($T$9/M$17)/((T14-$T$9)/(V14-M$17))</f>
        <v>12.304610626932771</v>
      </c>
      <c r="N14" s="3">
        <f>($T$10/N$17)/((T14-$T$10)/(V14-N$17))</f>
        <v>12.081194944465684</v>
      </c>
      <c r="O14" s="3">
        <f>($T$11/O$17)/((T14-$T$11)/(V14-O$17))</f>
        <v>11.720419275796312</v>
      </c>
      <c r="P14" s="3">
        <f>($T$12/P$17)/((T14-$T$12)/(V14-P$17))</f>
        <v>11.715994987671243</v>
      </c>
      <c r="Q14" s="3">
        <f>($T$13/Q$17)/((T14-$T$13)/(V14-Q$17))</f>
        <v>12.652042229144984</v>
      </c>
      <c r="R14" s="3"/>
      <c r="S14" s="3"/>
      <c r="T14" s="17">
        <f>SUM(C$1:C14)</f>
        <v>1</v>
      </c>
      <c r="U14" s="23">
        <f t="shared" si="10"/>
        <v>-5.2530935589486516E-2</v>
      </c>
      <c r="V14" s="12">
        <v>13</v>
      </c>
      <c r="W14" s="17">
        <f t="shared" ca="1" si="1"/>
        <v>1.1810733908948197E-2</v>
      </c>
      <c r="X14" s="10">
        <f t="shared" ca="1" si="4"/>
        <v>0.15353954081632656</v>
      </c>
      <c r="Y14" s="28">
        <f ca="1">1/(2*SUM(X$2:X14)-1)</f>
        <v>9.7682999880196478E-2</v>
      </c>
      <c r="Z14" s="10">
        <f t="shared" si="5"/>
        <v>7.6923076923076927E-2</v>
      </c>
      <c r="AA14" s="10">
        <f t="shared" ca="1" si="6"/>
        <v>2.2489916536879512E-2</v>
      </c>
      <c r="AB14" s="30"/>
    </row>
    <row r="15" spans="1:28" x14ac:dyDescent="0.45">
      <c r="A15" s="7" t="b">
        <f t="shared" ref="A15:A16" si="16">IFERROR(IF((D20-D15)&gt;0,ROW(D15)),"")</f>
        <v>0</v>
      </c>
      <c r="B15" s="8">
        <f>Calculations!C16</f>
        <v>2E-3</v>
      </c>
      <c r="C15" s="8">
        <f t="shared" ref="C15:C16" si="17">LARGE($B$2:$B$17,ROW(A15)-1)</f>
        <v>2E-3</v>
      </c>
      <c r="D15" s="22">
        <f t="shared" ref="D15:D16" si="18">E15*(1/(V15*(V15-1)))</f>
        <v>1.001800789719671</v>
      </c>
      <c r="E15" s="21">
        <f t="shared" ref="E15:E16" si="19">SUM(F15:S15)</f>
        <v>182.3277437289801</v>
      </c>
      <c r="F15" s="3">
        <f t="shared" ref="F15:F16" si="20">(T$2/F$17)/((T15-T$2)/(V15-F$17))</f>
        <v>5.302227330157697</v>
      </c>
      <c r="G15" s="3">
        <f t="shared" ref="G15:G16" si="21">(T$3/G$17)/((T15-T$3)/(V15-G$17))</f>
        <v>7.4204204140434875</v>
      </c>
      <c r="H15" s="3">
        <f t="shared" ref="H15:H16" si="22">(T$4/H$17)/((T15-T$4)/(V15-H$17))</f>
        <v>8.2582269316787187</v>
      </c>
      <c r="I15" s="3">
        <f t="shared" ref="I15:I16" si="23">($T$5/I$17)/((T15-$T$5)/(V15-I$17))</f>
        <v>9.7497652460480566</v>
      </c>
      <c r="J15" s="3">
        <f t="shared" ref="J15:J16" si="24">($T$6/J$17)/((T15-$T$6)/(V15-J$17))</f>
        <v>10.226811186415791</v>
      </c>
      <c r="K15" s="3">
        <f t="shared" ref="K15:K16" si="25">($T$7/K$17)/((T15-$T$7)/(V15-K$17))</f>
        <v>11.222695209376624</v>
      </c>
      <c r="L15" s="3">
        <f t="shared" ref="L15:L16" si="26">($T$8/L$17)/((T15-$T$8)/(V15-L$17))</f>
        <v>13.823009667944577</v>
      </c>
      <c r="M15" s="3">
        <f t="shared" ref="M15:M16" si="27">($T$9/M$17)/((T15-$T$9)/(V15-M$17))</f>
        <v>14.178884878393768</v>
      </c>
      <c r="N15" s="3">
        <f t="shared" ref="N15:N16" si="28">($T$10/N$17)/((T15-$T$10)/(V15-N$17))</f>
        <v>14.295710561712976</v>
      </c>
      <c r="O15" s="3">
        <f t="shared" ref="O15:O16" si="29">($T$11/O$17)/((T15-$T$11)/(V15-O$17))</f>
        <v>14.467829830566528</v>
      </c>
      <c r="P15" s="3">
        <f t="shared" ref="P15:P16" si="30">($T$12/P$17)/((T15-$T$12)/(V15-P$17))</f>
        <v>15.540159432442753</v>
      </c>
      <c r="Q15" s="3">
        <f t="shared" ref="Q15:Q16" si="31">($T$13/Q$17)/((T15-$T$13)/(V15-Q$17))</f>
        <v>19.380464578660707</v>
      </c>
      <c r="R15" s="3">
        <f>($T$14/R$17)/((T15-$T$14)/(V15-R$17))</f>
        <v>38.461538461538431</v>
      </c>
      <c r="S15" s="3"/>
      <c r="T15" s="17">
        <f>SUM(C$1:C15)</f>
        <v>1.002</v>
      </c>
      <c r="U15" s="23">
        <f t="shared" si="10"/>
        <v>0.38836613334920644</v>
      </c>
      <c r="V15" s="12">
        <v>14</v>
      </c>
      <c r="W15" s="17">
        <f t="shared" ref="W15:W16" ca="1" si="32">C15/SUM(INDIRECT("C$2:C$"&amp;$A$18))</f>
        <v>3.6099391679748826E-3</v>
      </c>
      <c r="X15" s="10">
        <f t="shared" ca="1" si="4"/>
        <v>5.0539148351648355E-2</v>
      </c>
      <c r="Y15" s="28">
        <f ca="1">1/(2*SUM(X$2:X15)-1)</f>
        <v>9.6727943831738175E-2</v>
      </c>
      <c r="Z15" s="10">
        <f t="shared" si="5"/>
        <v>7.1428571428571425E-2</v>
      </c>
      <c r="AA15" s="10">
        <f t="shared" ca="1" si="6"/>
        <v>2.7245477972641114E-2</v>
      </c>
      <c r="AB15" s="30"/>
    </row>
    <row r="16" spans="1:28" x14ac:dyDescent="0.45">
      <c r="A16" s="7" t="b">
        <f t="shared" si="16"/>
        <v>0</v>
      </c>
      <c r="B16" s="8">
        <f>Calculations!C17</f>
        <v>1E-3</v>
      </c>
      <c r="C16" s="8">
        <f t="shared" si="17"/>
        <v>1E-3</v>
      </c>
      <c r="D16" s="22">
        <f t="shared" si="18"/>
        <v>1.3884298968536748</v>
      </c>
      <c r="E16" s="21">
        <f t="shared" si="19"/>
        <v>291.57027833927168</v>
      </c>
      <c r="F16" s="3">
        <f t="shared" si="20"/>
        <v>5.7020792443472716</v>
      </c>
      <c r="G16" s="3">
        <f t="shared" si="21"/>
        <v>8.020883985609796</v>
      </c>
      <c r="H16" s="3">
        <f t="shared" si="22"/>
        <v>8.9798285362933132</v>
      </c>
      <c r="I16" s="3">
        <f t="shared" si="23"/>
        <v>10.672551649978791</v>
      </c>
      <c r="J16" s="3">
        <f t="shared" si="24"/>
        <v>11.287853589353624</v>
      </c>
      <c r="K16" s="3">
        <f t="shared" si="25"/>
        <v>12.507979307260104</v>
      </c>
      <c r="L16" s="3">
        <f t="shared" si="26"/>
        <v>15.567429764037957</v>
      </c>
      <c r="M16" s="3">
        <f t="shared" si="27"/>
        <v>16.219818384199069</v>
      </c>
      <c r="N16" s="3">
        <f t="shared" si="28"/>
        <v>16.709072642230698</v>
      </c>
      <c r="O16" s="3">
        <f t="shared" si="29"/>
        <v>17.437920918894363</v>
      </c>
      <c r="P16" s="3">
        <f t="shared" si="30"/>
        <v>19.586823856646358</v>
      </c>
      <c r="Q16" s="3">
        <f t="shared" si="31"/>
        <v>26.024556606930755</v>
      </c>
      <c r="R16" s="3">
        <f>($T$14/R$17)/((T16-$T$14)/(V16-R$17))</f>
        <v>51.282051282053139</v>
      </c>
      <c r="S16" s="3">
        <f>($T$15/S$17)/((T16-$T$15)/(V16-S$17))</f>
        <v>71.571428571436456</v>
      </c>
      <c r="T16" s="17">
        <f>SUM(C$1:C16)</f>
        <v>1.0029999999999999</v>
      </c>
      <c r="U16" s="23">
        <f t="shared" si="10"/>
        <v>0.38662910713400378</v>
      </c>
      <c r="V16" s="12">
        <v>15</v>
      </c>
      <c r="W16" s="17">
        <f t="shared" ca="1" si="32"/>
        <v>1.8049695839874413E-3</v>
      </c>
      <c r="X16" s="10">
        <f t="shared" ca="1" si="4"/>
        <v>2.7074543759811619E-2</v>
      </c>
      <c r="Y16" s="28">
        <f ca="1">1/(2*SUM(X$2:X16)-1)</f>
        <v>9.6223948778496604E-2</v>
      </c>
      <c r="Z16" s="10">
        <f t="shared" si="5"/>
        <v>6.6666666666666666E-2</v>
      </c>
      <c r="AA16" s="10">
        <f t="shared" ca="1" si="6"/>
        <v>3.1668516548389217E-2</v>
      </c>
      <c r="AB16" s="30"/>
    </row>
    <row r="17" spans="1:27" x14ac:dyDescent="0.45">
      <c r="A17" s="7"/>
      <c r="B17" s="7"/>
      <c r="C17" s="25"/>
      <c r="D17" s="7"/>
      <c r="E17" s="7"/>
      <c r="F17" s="11">
        <v>1</v>
      </c>
      <c r="G17" s="11">
        <v>2</v>
      </c>
      <c r="H17" s="11">
        <v>3</v>
      </c>
      <c r="I17" s="11">
        <v>4</v>
      </c>
      <c r="J17" s="11">
        <v>5</v>
      </c>
      <c r="K17" s="11">
        <v>6</v>
      </c>
      <c r="L17" s="11">
        <v>7</v>
      </c>
      <c r="M17" s="11">
        <v>8</v>
      </c>
      <c r="N17" s="11">
        <v>9</v>
      </c>
      <c r="O17" s="11">
        <v>10</v>
      </c>
      <c r="P17" s="11">
        <v>11</v>
      </c>
      <c r="Q17" s="11">
        <v>12</v>
      </c>
      <c r="R17" s="11">
        <v>13</v>
      </c>
      <c r="S17" s="11">
        <v>14</v>
      </c>
      <c r="T17" s="7"/>
      <c r="U17" s="26"/>
      <c r="V17" s="7"/>
      <c r="W17" s="27"/>
      <c r="X17" s="15"/>
      <c r="Y17" s="15"/>
      <c r="Z17" s="15"/>
      <c r="AA17" s="15"/>
    </row>
    <row r="18" spans="1:27" x14ac:dyDescent="0.45">
      <c r="A18" s="29">
        <f>MIN(A2:A16)</f>
        <v>3</v>
      </c>
      <c r="B18" s="31"/>
      <c r="C18" s="6">
        <f ca="1">SUM(INDIRECT("c2:c"&amp;A18))</f>
        <v>0.55402595637697893</v>
      </c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</row>
  </sheetData>
  <sheetProtection algorithmName="SHA-512" hashValue="3Sx/2BEjeLpRRkdTZ+JXg7yWm0SONSd1jGVuiSsQKiG0xknAlShhvdg5zX14BeWtbFp+uvRhNOhgtIiNWjRPbw==" saltValue="JtbKHYCJpHvq9xzHF1hOJg==" spinCount="100000" sheet="1" formatCells="0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8"/>
  <sheetViews>
    <sheetView workbookViewId="0">
      <selection activeCell="A19" sqref="A19"/>
    </sheetView>
  </sheetViews>
  <sheetFormatPr defaultColWidth="8.796875" defaultRowHeight="14.25" x14ac:dyDescent="0.45"/>
  <cols>
    <col min="1" max="1" width="6.1328125" bestFit="1" customWidth="1"/>
    <col min="2" max="2" width="11.1328125" customWidth="1"/>
    <col min="3" max="3" width="11" bestFit="1" customWidth="1"/>
    <col min="6" max="7" width="4.796875" bestFit="1" customWidth="1"/>
    <col min="8" max="10" width="4.33203125" bestFit="1" customWidth="1"/>
    <col min="11" max="11" width="5.1328125" customWidth="1"/>
    <col min="12" max="14" width="5.33203125" bestFit="1" customWidth="1"/>
    <col min="15" max="15" width="6.6640625" bestFit="1" customWidth="1"/>
    <col min="16" max="19" width="5.33203125" customWidth="1"/>
    <col min="23" max="23" width="9.6640625" bestFit="1" customWidth="1"/>
    <col min="24" max="24" width="11.796875" bestFit="1" customWidth="1"/>
    <col min="28" max="28" width="10.46484375" customWidth="1"/>
  </cols>
  <sheetData>
    <row r="1" spans="1:28" x14ac:dyDescent="0.45">
      <c r="A1" s="7" t="s">
        <v>23</v>
      </c>
      <c r="B1" s="10" t="s">
        <v>13</v>
      </c>
      <c r="C1" s="24" t="s">
        <v>24</v>
      </c>
      <c r="D1" s="11" t="s">
        <v>0</v>
      </c>
      <c r="E1" s="7" t="s">
        <v>1</v>
      </c>
      <c r="F1" s="9" t="s">
        <v>2</v>
      </c>
      <c r="G1" s="9" t="s">
        <v>3</v>
      </c>
      <c r="H1" s="9" t="s">
        <v>4</v>
      </c>
      <c r="I1" s="9" t="s">
        <v>5</v>
      </c>
      <c r="J1" s="9" t="s">
        <v>6</v>
      </c>
      <c r="K1" s="9" t="s">
        <v>7</v>
      </c>
      <c r="L1" s="9" t="s">
        <v>8</v>
      </c>
      <c r="M1" s="9" t="s">
        <v>9</v>
      </c>
      <c r="N1" s="9" t="s">
        <v>10</v>
      </c>
      <c r="O1" s="9" t="s">
        <v>11</v>
      </c>
      <c r="P1" s="9" t="s">
        <v>35</v>
      </c>
      <c r="Q1" s="9" t="s">
        <v>36</v>
      </c>
      <c r="R1" s="9" t="s">
        <v>40</v>
      </c>
      <c r="S1" s="9" t="s">
        <v>41</v>
      </c>
      <c r="T1" s="12" t="s">
        <v>14</v>
      </c>
      <c r="U1" s="10"/>
      <c r="V1" s="13" t="s">
        <v>15</v>
      </c>
      <c r="W1" s="14" t="s">
        <v>16</v>
      </c>
      <c r="X1" s="15" t="s">
        <v>17</v>
      </c>
      <c r="Y1" s="15" t="s">
        <v>18</v>
      </c>
      <c r="Z1" s="15" t="s">
        <v>19</v>
      </c>
      <c r="AA1" s="15" t="s">
        <v>20</v>
      </c>
    </row>
    <row r="2" spans="1:28" x14ac:dyDescent="0.45">
      <c r="A2" s="7"/>
      <c r="B2" s="8">
        <f>Calculations!E3</f>
        <v>0.26169331711406224</v>
      </c>
      <c r="C2" s="8">
        <f t="shared" ref="C2:C14" si="0">LARGE($B$2:$B$17,ROW(A2)-1)</f>
        <v>0.26500860335688486</v>
      </c>
      <c r="D2" s="16" t="s">
        <v>12</v>
      </c>
      <c r="E2" s="11"/>
      <c r="F2" s="1"/>
      <c r="G2" s="2"/>
      <c r="H2" s="2"/>
      <c r="I2" s="1"/>
      <c r="J2" s="1"/>
      <c r="K2" s="1"/>
      <c r="L2" s="2"/>
      <c r="M2" s="2"/>
      <c r="N2" s="2"/>
      <c r="O2" s="2"/>
      <c r="P2" s="2"/>
      <c r="Q2" s="2"/>
      <c r="R2" s="2"/>
      <c r="S2" s="2"/>
      <c r="T2" s="17">
        <f>SUM(C$1:C2)</f>
        <v>0.26500860335688486</v>
      </c>
      <c r="U2" s="10"/>
      <c r="V2" s="12">
        <v>1</v>
      </c>
      <c r="W2" s="17">
        <f t="shared" ref="W2:W12" ca="1" si="1">C2/SUM(INDIRECT("C$2:C$"&amp;$A$18))</f>
        <v>0.50314721298135601</v>
      </c>
      <c r="X2" s="18">
        <f ca="1">V2*W2</f>
        <v>0.50314721298135601</v>
      </c>
      <c r="Y2" s="19">
        <f ca="1">1/(2*SUM(X$2:X2)-1)</f>
        <v>158.87072243346245</v>
      </c>
      <c r="Z2" s="19">
        <f>1/V2</f>
        <v>1</v>
      </c>
      <c r="AA2" s="19" t="e">
        <f ca="1">(Y2-Z2)/(1-Z2)</f>
        <v>#DIV/0!</v>
      </c>
      <c r="AB2" s="30"/>
    </row>
    <row r="3" spans="1:28" x14ac:dyDescent="0.45">
      <c r="A3" s="7">
        <f>IFERROR(IF((D4-D3)&gt;0,ROW(D3)),"")</f>
        <v>3</v>
      </c>
      <c r="B3" s="8">
        <f>Calculations!E4</f>
        <v>0.26500860335688486</v>
      </c>
      <c r="C3" s="8">
        <f t="shared" si="0"/>
        <v>0.26169331711406224</v>
      </c>
      <c r="D3" s="20">
        <f t="shared" ref="D3:D16" si="2">E3*(1/(V3*(V3-1)))</f>
        <v>0.50633429672447006</v>
      </c>
      <c r="E3" s="21">
        <f t="shared" ref="E3:E14" si="3">SUM(F3:O3)</f>
        <v>1.0126685934489401</v>
      </c>
      <c r="F3" s="3">
        <f>(C$2/F$17)/((SUM(C$2:C3)-C$2)/(V3-F$17))</f>
        <v>1.0126685934489401</v>
      </c>
      <c r="G3" s="4"/>
      <c r="H3" s="4"/>
      <c r="I3" s="3"/>
      <c r="J3" s="3"/>
      <c r="K3" s="3"/>
      <c r="L3" s="4"/>
      <c r="M3" s="4"/>
      <c r="N3" s="4"/>
      <c r="O3" s="4"/>
      <c r="P3" s="4"/>
      <c r="Q3" s="4"/>
      <c r="R3" s="4"/>
      <c r="S3" s="4"/>
      <c r="T3" s="17">
        <f>SUM(C$1:C3)</f>
        <v>0.5267019204709471</v>
      </c>
      <c r="U3" s="10"/>
      <c r="V3" s="12">
        <v>2</v>
      </c>
      <c r="W3" s="17">
        <f t="shared" ca="1" si="1"/>
        <v>0.49685278701864399</v>
      </c>
      <c r="X3" s="10">
        <f t="shared" ref="X3:X16" ca="1" si="4">V3*W3</f>
        <v>0.99370557403728799</v>
      </c>
      <c r="Y3" s="28">
        <f ca="1">1/(2*SUM(X$2:X3)-1)</f>
        <v>0.50157857460115474</v>
      </c>
      <c r="Z3" s="10">
        <f t="shared" ref="Z3:Z16" si="5">1/V3</f>
        <v>0.5</v>
      </c>
      <c r="AA3" s="10">
        <f t="shared" ref="AA3:AA16" ca="1" si="6">(Y3-Z3)/(1-Z3)</f>
        <v>3.1571492023094727E-3</v>
      </c>
      <c r="AB3" s="30"/>
    </row>
    <row r="4" spans="1:28" x14ac:dyDescent="0.45">
      <c r="A4" s="7" t="b">
        <f t="shared" ref="A4:A11" si="7">IFERROR(IF((D5-D4)&gt;0,ROW(D4)),"")</f>
        <v>0</v>
      </c>
      <c r="B4" s="8">
        <f>Calculations!E5</f>
        <v>0.14115177834223083</v>
      </c>
      <c r="C4" s="8">
        <f t="shared" si="0"/>
        <v>0.14115177834223083</v>
      </c>
      <c r="D4" s="22">
        <f t="shared" si="2"/>
        <v>0.53023564189273265</v>
      </c>
      <c r="E4" s="21">
        <f t="shared" si="3"/>
        <v>3.1814138513563961</v>
      </c>
      <c r="F4" s="3">
        <f t="shared" ref="F4:F14" si="8">(T$2/F$17)/((T4-T$2)/(V4-F$17))</f>
        <v>1.3156848939998433</v>
      </c>
      <c r="G4" s="3">
        <f t="shared" ref="G4:G14" si="9">(T$3/G$17)/((T4-T$3)/(V4-G$17))</f>
        <v>1.865728957356553</v>
      </c>
      <c r="H4" s="4"/>
      <c r="I4" s="3"/>
      <c r="J4" s="3"/>
      <c r="K4" s="3"/>
      <c r="L4" s="4"/>
      <c r="M4" s="4"/>
      <c r="N4" s="4"/>
      <c r="O4" s="4"/>
      <c r="P4" s="4"/>
      <c r="Q4" s="4"/>
      <c r="R4" s="4"/>
      <c r="S4" s="4"/>
      <c r="T4" s="17">
        <f>SUM(C$1:C4)</f>
        <v>0.66785369881317791</v>
      </c>
      <c r="U4" s="23">
        <f t="shared" ref="U4:U16" si="10">D4-D3</f>
        <v>2.3901345168262589E-2</v>
      </c>
      <c r="V4" s="12">
        <v>3</v>
      </c>
      <c r="W4" s="17">
        <f t="shared" ca="1" si="1"/>
        <v>0.26799176698657351</v>
      </c>
      <c r="X4" s="10">
        <f t="shared" ca="1" si="4"/>
        <v>0.80397530095972058</v>
      </c>
      <c r="Y4" s="28">
        <f ca="1">1/(2*SUM(X$2:X4)-1)</f>
        <v>0.27765004518632713</v>
      </c>
      <c r="Z4" s="10">
        <f t="shared" si="5"/>
        <v>0.33333333333333331</v>
      </c>
      <c r="AA4" s="10">
        <f t="shared" ca="1" si="6"/>
        <v>-8.352493222050926E-2</v>
      </c>
      <c r="AB4" s="30"/>
    </row>
    <row r="5" spans="1:28" x14ac:dyDescent="0.45">
      <c r="A5" s="7">
        <f t="shared" si="7"/>
        <v>5</v>
      </c>
      <c r="B5" s="8">
        <f>Calculations!E6</f>
        <v>0.1029440498175332</v>
      </c>
      <c r="C5" s="8">
        <f t="shared" si="0"/>
        <v>0.1029440498175332</v>
      </c>
      <c r="D5" s="22">
        <f t="shared" si="2"/>
        <v>0.49101106408129624</v>
      </c>
      <c r="E5" s="21">
        <f t="shared" si="3"/>
        <v>5.8921327689755554</v>
      </c>
      <c r="F5" s="3">
        <f t="shared" si="8"/>
        <v>1.571852258000199</v>
      </c>
      <c r="G5" s="3">
        <f t="shared" si="9"/>
        <v>2.157766990291262</v>
      </c>
      <c r="H5" s="3">
        <f t="shared" ref="H5:H14" si="11">(T$4/H$17)/((T5-T$4)/(V5-H$17))</f>
        <v>2.1625135206840946</v>
      </c>
      <c r="I5" s="3"/>
      <c r="J5" s="3"/>
      <c r="K5" s="3"/>
      <c r="L5" s="4"/>
      <c r="M5" s="4"/>
      <c r="N5" s="4"/>
      <c r="O5" s="4"/>
      <c r="P5" s="4"/>
      <c r="Q5" s="4"/>
      <c r="R5" s="4"/>
      <c r="S5" s="4"/>
      <c r="T5" s="17">
        <f>SUM(C$1:C5)</f>
        <v>0.77079774863071115</v>
      </c>
      <c r="U5" s="23">
        <f t="shared" si="10"/>
        <v>-3.9224577811436401E-2</v>
      </c>
      <c r="V5" s="12">
        <v>4</v>
      </c>
      <c r="W5" s="17">
        <f t="shared" ca="1" si="1"/>
        <v>0.19545030275470887</v>
      </c>
      <c r="X5" s="10">
        <f t="shared" ca="1" si="4"/>
        <v>0.78180121101883548</v>
      </c>
      <c r="Y5" s="28">
        <f ca="1">1/(2*SUM(X$2:X5)-1)</f>
        <v>0.19360114910573623</v>
      </c>
      <c r="Z5" s="10">
        <f t="shared" si="5"/>
        <v>0.25</v>
      </c>
      <c r="AA5" s="24">
        <f t="shared" ca="1" si="6"/>
        <v>-7.5198467859018361E-2</v>
      </c>
      <c r="AB5" s="30"/>
    </row>
    <row r="6" spans="1:28" x14ac:dyDescent="0.45">
      <c r="A6" s="7" t="b">
        <f t="shared" si="7"/>
        <v>0</v>
      </c>
      <c r="B6" s="8">
        <f>Calculations!E7</f>
        <v>5.5754794874542254E-2</v>
      </c>
      <c r="C6" s="8">
        <f t="shared" si="0"/>
        <v>5.5754794874542254E-2</v>
      </c>
      <c r="D6" s="22">
        <f t="shared" si="2"/>
        <v>0.53921347693063237</v>
      </c>
      <c r="E6" s="21">
        <f t="shared" si="3"/>
        <v>10.784269538612648</v>
      </c>
      <c r="F6" s="3">
        <f t="shared" si="8"/>
        <v>1.8877140997149073</v>
      </c>
      <c r="G6" s="3">
        <f t="shared" si="9"/>
        <v>2.6348215411779541</v>
      </c>
      <c r="H6" s="3">
        <f t="shared" si="11"/>
        <v>2.8055390073738686</v>
      </c>
      <c r="I6" s="3">
        <f t="shared" ref="I6:I14" si="12">($T$5/I$17)/((T6-$T$5)/(V6-I$17))</f>
        <v>3.4561948903459183</v>
      </c>
      <c r="J6" s="3"/>
      <c r="K6" s="3"/>
      <c r="L6" s="4"/>
      <c r="M6" s="4"/>
      <c r="N6" s="4"/>
      <c r="O6" s="4"/>
      <c r="P6" s="4"/>
      <c r="Q6" s="4"/>
      <c r="R6" s="4"/>
      <c r="S6" s="4"/>
      <c r="T6" s="17">
        <f>SUM(C$1:C6)</f>
        <v>0.82655254350525342</v>
      </c>
      <c r="U6" s="23">
        <f t="shared" si="10"/>
        <v>4.8202412849336129E-2</v>
      </c>
      <c r="V6" s="12">
        <v>5</v>
      </c>
      <c r="W6" s="17">
        <f t="shared" ca="1" si="1"/>
        <v>0.10585644879496446</v>
      </c>
      <c r="X6" s="10">
        <f t="shared" ca="1" si="4"/>
        <v>0.52928224397482226</v>
      </c>
      <c r="Y6" s="28">
        <f ca="1">1/(2*SUM(X$2:X6)-1)</f>
        <v>0.1606729475100942</v>
      </c>
      <c r="Z6" s="10">
        <f t="shared" si="5"/>
        <v>0.2</v>
      </c>
      <c r="AA6" s="10">
        <f t="shared" ca="1" si="6"/>
        <v>-4.9158815612382264E-2</v>
      </c>
      <c r="AB6" s="30"/>
    </row>
    <row r="7" spans="1:28" x14ac:dyDescent="0.45">
      <c r="A7" s="7" t="b">
        <f t="shared" si="7"/>
        <v>0</v>
      </c>
      <c r="B7" s="8">
        <f>Calculations!E8</f>
        <v>5.4601377797666696E-2</v>
      </c>
      <c r="C7" s="8">
        <f t="shared" si="0"/>
        <v>5.4601377797666696E-2</v>
      </c>
      <c r="D7" s="22">
        <f t="shared" si="2"/>
        <v>0.49244719800538977</v>
      </c>
      <c r="E7" s="21">
        <f t="shared" si="3"/>
        <v>14.773415940161694</v>
      </c>
      <c r="F7" s="3">
        <f t="shared" si="8"/>
        <v>2.1505365344681198</v>
      </c>
      <c r="G7" s="3">
        <f t="shared" si="9"/>
        <v>2.9719223998435189</v>
      </c>
      <c r="H7" s="3">
        <f t="shared" si="11"/>
        <v>3.1310501743395762</v>
      </c>
      <c r="I7" s="3">
        <f t="shared" si="12"/>
        <v>3.4923182363355978</v>
      </c>
      <c r="J7" s="3">
        <f t="shared" ref="J7:J14" si="13">($T$6/J$17)/((T7-$T$6)/(V7-J$17))</f>
        <v>3.0275885951748807</v>
      </c>
      <c r="K7" s="3"/>
      <c r="L7" s="4"/>
      <c r="M7" s="4"/>
      <c r="N7" s="4"/>
      <c r="O7" s="4"/>
      <c r="P7" s="4"/>
      <c r="Q7" s="4"/>
      <c r="R7" s="4"/>
      <c r="S7" s="4"/>
      <c r="T7" s="17">
        <f>SUM(C$1:C7)</f>
        <v>0.88115392130292014</v>
      </c>
      <c r="U7" s="23">
        <f t="shared" si="10"/>
        <v>-4.6766278925242599E-2</v>
      </c>
      <c r="V7" s="12">
        <v>6</v>
      </c>
      <c r="W7" s="17">
        <f t="shared" ca="1" si="1"/>
        <v>0.10366656295622623</v>
      </c>
      <c r="X7" s="10">
        <f t="shared" ca="1" si="4"/>
        <v>0.62199937773735736</v>
      </c>
      <c r="Y7" s="28">
        <f ca="1">1/(2*SUM(X$2:X7)-1)</f>
        <v>0.13390785442332098</v>
      </c>
      <c r="Z7" s="10">
        <f t="shared" si="5"/>
        <v>0.16666666666666666</v>
      </c>
      <c r="AA7" s="10">
        <f t="shared" ca="1" si="6"/>
        <v>-3.9310574692014807E-2</v>
      </c>
      <c r="AB7" s="30"/>
    </row>
    <row r="8" spans="1:28" x14ac:dyDescent="0.45">
      <c r="A8" s="7">
        <f t="shared" si="7"/>
        <v>8</v>
      </c>
      <c r="B8" s="8">
        <f>Calculations!E9</f>
        <v>3.7961918327986434E-2</v>
      </c>
      <c r="C8" s="8">
        <f t="shared" si="0"/>
        <v>3.7961918327986434E-2</v>
      </c>
      <c r="D8" s="22">
        <f t="shared" si="2"/>
        <v>0.49210736290522306</v>
      </c>
      <c r="E8" s="21">
        <f t="shared" si="3"/>
        <v>20.668509242019368</v>
      </c>
      <c r="F8" s="3">
        <f t="shared" si="8"/>
        <v>2.430873000578146</v>
      </c>
      <c r="G8" s="3">
        <f t="shared" si="9"/>
        <v>3.3555252168326368</v>
      </c>
      <c r="H8" s="3">
        <f t="shared" si="11"/>
        <v>3.5439943141435664</v>
      </c>
      <c r="I8" s="3">
        <f t="shared" si="12"/>
        <v>3.8976925038245778</v>
      </c>
      <c r="J8" s="3">
        <f t="shared" si="13"/>
        <v>3.5718371237913642</v>
      </c>
      <c r="K8" s="3">
        <f>($T$7/K$17)/((T8-$T$7)/(V8-K$17))</f>
        <v>3.8685870828490767</v>
      </c>
      <c r="L8" s="4"/>
      <c r="M8" s="4"/>
      <c r="N8" s="4"/>
      <c r="O8" s="4"/>
      <c r="P8" s="4"/>
      <c r="Q8" s="4"/>
      <c r="R8" s="4"/>
      <c r="S8" s="4"/>
      <c r="T8" s="17">
        <f>SUM(C$1:C8)</f>
        <v>0.91911583963090659</v>
      </c>
      <c r="U8" s="23">
        <f t="shared" si="10"/>
        <v>-3.3983510016671881E-4</v>
      </c>
      <c r="V8" s="12">
        <v>7</v>
      </c>
      <c r="W8" s="17">
        <f t="shared" ca="1" si="1"/>
        <v>7.2074767249838453E-2</v>
      </c>
      <c r="X8" s="10">
        <f t="shared" ca="1" si="4"/>
        <v>0.50452337074886922</v>
      </c>
      <c r="Y8" s="28">
        <f ca="1">1/(2*SUM(X$2:X8)-1)</f>
        <v>0.11796809048276483</v>
      </c>
      <c r="Z8" s="10">
        <f t="shared" si="5"/>
        <v>0.14285714285714285</v>
      </c>
      <c r="AA8" s="10">
        <f t="shared" ca="1" si="6"/>
        <v>-2.9037227770107692E-2</v>
      </c>
      <c r="AB8" s="30"/>
    </row>
    <row r="9" spans="1:28" x14ac:dyDescent="0.45">
      <c r="A9" s="7">
        <f t="shared" si="7"/>
        <v>9</v>
      </c>
      <c r="B9" s="8">
        <f>Calculations!E10</f>
        <v>1.4345230967042525E-2</v>
      </c>
      <c r="C9" s="8">
        <f t="shared" si="0"/>
        <v>2.1927530111749097E-2</v>
      </c>
      <c r="D9" s="22">
        <f t="shared" si="2"/>
        <v>0.54256288411755538</v>
      </c>
      <c r="E9" s="21">
        <f t="shared" si="3"/>
        <v>30.383521510583101</v>
      </c>
      <c r="F9" s="3">
        <f t="shared" si="8"/>
        <v>2.7440308039418597</v>
      </c>
      <c r="G9" s="3">
        <f t="shared" si="9"/>
        <v>3.8135353443161586</v>
      </c>
      <c r="H9" s="3">
        <f t="shared" si="11"/>
        <v>4.0744201427340947</v>
      </c>
      <c r="I9" s="3">
        <f t="shared" si="12"/>
        <v>4.5275628447669458</v>
      </c>
      <c r="J9" s="3">
        <f t="shared" si="13"/>
        <v>4.3316267547481413</v>
      </c>
      <c r="K9" s="3">
        <f>($T$7/K$17)/((T9-$T$7)/(V9-K$17))</f>
        <v>4.9043359292780462</v>
      </c>
      <c r="L9" s="3">
        <f>($T$8/L$17)/((T9-$T$8)/(V9-L$17))</f>
        <v>5.9880096907978526</v>
      </c>
      <c r="M9" s="4"/>
      <c r="N9" s="4"/>
      <c r="O9" s="4"/>
      <c r="P9" s="4"/>
      <c r="Q9" s="4"/>
      <c r="R9" s="4"/>
      <c r="S9" s="4"/>
      <c r="T9" s="17">
        <f>SUM(C$1:C9)</f>
        <v>0.94104336974265568</v>
      </c>
      <c r="U9" s="23">
        <f t="shared" si="10"/>
        <v>5.0455521212332322E-2</v>
      </c>
      <c r="V9" s="12">
        <v>8</v>
      </c>
      <c r="W9" s="17">
        <f t="shared" ca="1" si="1"/>
        <v>4.163176411459206E-2</v>
      </c>
      <c r="X9" s="10">
        <f t="shared" ca="1" si="4"/>
        <v>0.33305411291673648</v>
      </c>
      <c r="Y9" s="28">
        <f ca="1">1/(2*SUM(X$2:X9)-1)</f>
        <v>0.10937356846874909</v>
      </c>
      <c r="Z9" s="10">
        <f t="shared" si="5"/>
        <v>0.125</v>
      </c>
      <c r="AA9" s="10">
        <f t="shared" ca="1" si="6"/>
        <v>-1.7858778892858189E-2</v>
      </c>
      <c r="AB9" s="30"/>
    </row>
    <row r="10" spans="1:28" x14ac:dyDescent="0.45">
      <c r="A10" s="7">
        <f t="shared" si="7"/>
        <v>10</v>
      </c>
      <c r="B10" s="8">
        <f>Calculations!E11</f>
        <v>1.5908331705103397E-2</v>
      </c>
      <c r="C10" s="8">
        <f t="shared" si="0"/>
        <v>1.5908331705103397E-2</v>
      </c>
      <c r="D10" s="22">
        <f t="shared" si="2"/>
        <v>0.58837430418005054</v>
      </c>
      <c r="E10" s="21">
        <f t="shared" si="3"/>
        <v>42.362949900963642</v>
      </c>
      <c r="F10" s="3">
        <f t="shared" si="8"/>
        <v>3.063935217656649</v>
      </c>
      <c r="G10" s="3">
        <f t="shared" si="9"/>
        <v>4.2846197793826803</v>
      </c>
      <c r="H10" s="3">
        <f t="shared" si="11"/>
        <v>4.6202581320310436</v>
      </c>
      <c r="I10" s="3">
        <f t="shared" si="12"/>
        <v>5.1758083629591995</v>
      </c>
      <c r="J10" s="3">
        <f t="shared" si="13"/>
        <v>5.0709072453961026</v>
      </c>
      <c r="K10" s="3">
        <f>($T$7/K$17)/((T10-$T$7)/(V10-K$17))</f>
        <v>5.8125311824380486</v>
      </c>
      <c r="L10" s="3">
        <f>($T$8/L$17)/((T10-$T$8)/(V10-L$17))</f>
        <v>6.9406249256324211</v>
      </c>
      <c r="M10" s="3">
        <f>($T$9/M$17)/((T10-$T$9)/(V10-M$17))</f>
        <v>7.3942650554675033</v>
      </c>
      <c r="N10" s="4"/>
      <c r="O10" s="4"/>
      <c r="P10" s="4"/>
      <c r="Q10" s="4"/>
      <c r="R10" s="4"/>
      <c r="S10" s="4"/>
      <c r="T10" s="17">
        <f>SUM(C$1:C10)</f>
        <v>0.9569517014477591</v>
      </c>
      <c r="U10" s="23">
        <f t="shared" si="10"/>
        <v>4.5811420062495167E-2</v>
      </c>
      <c r="V10" s="12">
        <v>9</v>
      </c>
      <c r="W10" s="17">
        <f t="shared" ca="1" si="1"/>
        <v>3.020367134959194E-2</v>
      </c>
      <c r="X10" s="10">
        <f t="shared" ca="1" si="4"/>
        <v>0.27183304214632747</v>
      </c>
      <c r="Y10" s="28">
        <f ca="1">1/(2*SUM(X$2:X10)-1)</f>
        <v>0.10323494022043944</v>
      </c>
      <c r="Z10" s="10">
        <f t="shared" si="5"/>
        <v>0.1111111111111111</v>
      </c>
      <c r="AA10" s="10">
        <f t="shared" ca="1" si="6"/>
        <v>-8.8606922520056211E-3</v>
      </c>
      <c r="AB10" s="30"/>
    </row>
    <row r="11" spans="1:28" x14ac:dyDescent="0.45">
      <c r="A11" s="7">
        <f t="shared" si="7"/>
        <v>11</v>
      </c>
      <c r="B11" s="8">
        <f>Calculations!E12</f>
        <v>2.1927530111749097E-2</v>
      </c>
      <c r="C11" s="8">
        <f t="shared" si="0"/>
        <v>1.4345230967042525E-2</v>
      </c>
      <c r="D11" s="22">
        <f t="shared" si="2"/>
        <v>0.59980062326712691</v>
      </c>
      <c r="E11" s="21">
        <f t="shared" si="3"/>
        <v>53.982056094041418</v>
      </c>
      <c r="F11" s="3">
        <f t="shared" si="8"/>
        <v>3.3769175166653276</v>
      </c>
      <c r="G11" s="3">
        <f t="shared" si="9"/>
        <v>4.7387119182296304</v>
      </c>
      <c r="H11" s="3">
        <f t="shared" si="11"/>
        <v>5.1354755178907698</v>
      </c>
      <c r="I11" s="3">
        <f t="shared" si="12"/>
        <v>5.7665901732105223</v>
      </c>
      <c r="J11" s="3">
        <f t="shared" si="13"/>
        <v>5.7104289135641171</v>
      </c>
      <c r="K11" s="3">
        <f>($T$7/K$17)/((T11-$T$7)/(V11-K$17))</f>
        <v>6.516710949517547</v>
      </c>
      <c r="L11" s="3">
        <f>($T$8/L$17)/((T11-$T$8)/(V11-L$17))</f>
        <v>7.5488413024347292</v>
      </c>
      <c r="M11" s="3">
        <f>($T$9/M$17)/((T11-$T$9)/(V11-M$17))</f>
        <v>7.7763020833333236</v>
      </c>
      <c r="N11" s="3">
        <f>($T$10/N$17)/((T11-$T$10)/(V11-N$17))</f>
        <v>7.4120777191954605</v>
      </c>
      <c r="O11" s="4"/>
      <c r="P11" s="4"/>
      <c r="Q11" s="4"/>
      <c r="R11" s="4"/>
      <c r="S11" s="4"/>
      <c r="T11" s="17">
        <f>SUM(C$1:C11)</f>
        <v>0.97129693241480164</v>
      </c>
      <c r="U11" s="23">
        <f t="shared" si="10"/>
        <v>1.1426319087076364E-2</v>
      </c>
      <c r="V11" s="12">
        <v>10</v>
      </c>
      <c r="W11" s="17">
        <f t="shared" ca="1" si="1"/>
        <v>2.7235957207476725E-2</v>
      </c>
      <c r="X11" s="10">
        <f t="shared" ca="1" si="4"/>
        <v>0.27235957207476724</v>
      </c>
      <c r="Y11" s="28">
        <f ca="1">1/(2*SUM(X$2:X11)-1)</f>
        <v>9.7738697581503498E-2</v>
      </c>
      <c r="Z11" s="10">
        <f t="shared" si="5"/>
        <v>0.1</v>
      </c>
      <c r="AA11" s="10">
        <f t="shared" ca="1" si="6"/>
        <v>-2.5125582427738976E-3</v>
      </c>
      <c r="AB11" s="30"/>
    </row>
    <row r="12" spans="1:28" x14ac:dyDescent="0.45">
      <c r="A12" s="7" t="b">
        <f>IFERROR(IF((D17-D12)&gt;0,ROW(D12)),"")</f>
        <v>0</v>
      </c>
      <c r="B12" s="8">
        <f>Calculations!E13</f>
        <v>6.1452549177796406E-3</v>
      </c>
      <c r="C12" s="8">
        <f t="shared" si="0"/>
        <v>1.1603501849879301E-2</v>
      </c>
      <c r="D12" s="22">
        <f t="shared" si="2"/>
        <v>0.61537549991908647</v>
      </c>
      <c r="E12" s="21">
        <f t="shared" si="3"/>
        <v>67.691304991099514</v>
      </c>
      <c r="F12" s="3">
        <f t="shared" si="8"/>
        <v>3.691483757682176</v>
      </c>
      <c r="G12" s="3">
        <f t="shared" si="9"/>
        <v>5.1954545454545435</v>
      </c>
      <c r="H12" s="3">
        <f t="shared" si="11"/>
        <v>5.6529492180987591</v>
      </c>
      <c r="I12" s="3">
        <f t="shared" si="12"/>
        <v>6.3596368715083758</v>
      </c>
      <c r="J12" s="3">
        <f t="shared" si="13"/>
        <v>6.3439490445859832</v>
      </c>
      <c r="K12" s="3">
        <f>($T$7/K$17)/((T12-$T$7)/(V12-K$17))</f>
        <v>7.2169051601313194</v>
      </c>
      <c r="L12" s="3">
        <f>($T$8/L$17)/((T12-$T$8)/(V12-L$17))</f>
        <v>8.2341050254093648</v>
      </c>
      <c r="M12" s="3">
        <f>($T$9/M$17)/((T12-$T$9)/(V12-M$17))</f>
        <v>8.4308650805601388</v>
      </c>
      <c r="N12" s="3">
        <f>($T$10/N$17)/((T12-$T$10)/(V12-N$17))</f>
        <v>8.1952338542088157</v>
      </c>
      <c r="O12" s="3">
        <f>($T$11/O$17)/((T12-$T$11)/(V12-O$17))</f>
        <v>8.3707224334600419</v>
      </c>
      <c r="P12" s="3"/>
      <c r="Q12" s="3"/>
      <c r="R12" s="3"/>
      <c r="S12" s="3"/>
      <c r="T12" s="17">
        <f>SUM(C$1:C12)</f>
        <v>0.98290043426468099</v>
      </c>
      <c r="U12" s="23">
        <f t="shared" si="10"/>
        <v>1.5574876651959557E-2</v>
      </c>
      <c r="V12" s="12">
        <v>11</v>
      </c>
      <c r="W12" s="17">
        <f t="shared" ca="1" si="1"/>
        <v>2.2030490869492377E-2</v>
      </c>
      <c r="X12" s="10">
        <f t="shared" ca="1" si="4"/>
        <v>0.24233539956441616</v>
      </c>
      <c r="Y12" s="28">
        <f ca="1">1/(2*SUM(X$2:X12)-1)</f>
        <v>9.3318116440497784E-2</v>
      </c>
      <c r="Z12" s="10">
        <f t="shared" si="5"/>
        <v>9.0909090909090912E-2</v>
      </c>
      <c r="AA12" s="10">
        <f t="shared" ca="1" si="6"/>
        <v>2.6499280845475592E-3</v>
      </c>
      <c r="AB12" s="30"/>
    </row>
    <row r="13" spans="1:28" x14ac:dyDescent="0.45">
      <c r="A13" s="7" t="b">
        <f>IFERROR(IF((D18-D13)&gt;0,ROW(D13)),"")</f>
        <v>0</v>
      </c>
      <c r="B13" s="8">
        <f>Calculations!E14</f>
        <v>1.1603501849879301E-2</v>
      </c>
      <c r="C13" s="8">
        <f t="shared" si="0"/>
        <v>1.0954310817539503E-2</v>
      </c>
      <c r="D13" s="22">
        <f t="shared" si="2"/>
        <v>0.54832003672465901</v>
      </c>
      <c r="E13" s="21">
        <f t="shared" si="3"/>
        <v>72.378244847654983</v>
      </c>
      <c r="F13" s="3">
        <f t="shared" si="8"/>
        <v>3.9996022068870087</v>
      </c>
      <c r="G13" s="3">
        <f t="shared" si="9"/>
        <v>5.6373620443077233</v>
      </c>
      <c r="H13" s="3">
        <f t="shared" si="11"/>
        <v>6.145873209210599</v>
      </c>
      <c r="I13" s="3">
        <f t="shared" si="12"/>
        <v>6.9112178581520167</v>
      </c>
      <c r="J13" s="3">
        <f t="shared" si="13"/>
        <v>6.9166666666666616</v>
      </c>
      <c r="K13" s="3">
        <f t="shared" ref="K13:K16" si="14">($T$7/K$17)/((T13-$T$7)/(V13-K$17))</f>
        <v>7.8185224540014477</v>
      </c>
      <c r="L13" s="3">
        <f t="shared" ref="L13:L16" si="15">($T$8/L$17)/((T13-$T$8)/(V13-L$17))</f>
        <v>8.7840638026166697</v>
      </c>
      <c r="M13" s="3">
        <f t="shared" ref="M13:M16" si="16">($T$9/M$17)/((T13-$T$9)/(V13-M$17))</f>
        <v>8.9094760711301912</v>
      </c>
      <c r="N13" s="3">
        <f t="shared" ref="N13:N16" si="17">($T$10/N$17)/((T13-$T$10)/(V13-N$17))</f>
        <v>8.6438371762026609</v>
      </c>
      <c r="O13" s="3">
        <f>($T$11/O$17)/((T13-$T$11)/(V13-O$17))</f>
        <v>8.6116233584800046</v>
      </c>
      <c r="P13" s="3">
        <f>($T$12/P$17)/((T13-$T$12)/(V13-P$17))</f>
        <v>8.1570247933884303</v>
      </c>
      <c r="Q13" s="3"/>
      <c r="R13" s="3"/>
      <c r="S13" s="3"/>
      <c r="T13" s="17">
        <f>SUM(C$1:C13)</f>
        <v>0.99385474508222049</v>
      </c>
      <c r="U13" s="23">
        <f t="shared" si="10"/>
        <v>-6.7055463194427456E-2</v>
      </c>
      <c r="V13" s="12">
        <v>12</v>
      </c>
      <c r="W13" s="17">
        <f t="shared" ref="W13:W16" ca="1" si="18">C13/SUM(INDIRECT("C$2:C$"&amp;$A$18))</f>
        <v>2.0797932173371947E-2</v>
      </c>
      <c r="X13" s="10">
        <f t="shared" ca="1" si="4"/>
        <v>0.24957518608046336</v>
      </c>
      <c r="Y13" s="28">
        <f ca="1">1/(2*SUM(X$2:X13)-1)</f>
        <v>8.9164838541711131E-2</v>
      </c>
      <c r="Z13" s="10">
        <f t="shared" si="5"/>
        <v>8.3333333333333329E-2</v>
      </c>
      <c r="AA13" s="10">
        <f t="shared" ca="1" si="6"/>
        <v>6.3616420455030569E-3</v>
      </c>
      <c r="AB13" s="30"/>
    </row>
    <row r="14" spans="1:28" x14ac:dyDescent="0.45">
      <c r="A14" s="7" t="b">
        <f>IFERROR(IF((D19-D14)&gt;0,ROW(D14)),"")</f>
        <v>0</v>
      </c>
      <c r="B14" s="8">
        <f>Calculations!E15</f>
        <v>1.0954310817539503E-2</v>
      </c>
      <c r="C14" s="8">
        <f t="shared" si="0"/>
        <v>6.1452549177796406E-3</v>
      </c>
      <c r="D14" s="22">
        <f t="shared" si="2"/>
        <v>0.5175562347797481</v>
      </c>
      <c r="E14" s="21">
        <f t="shared" si="3"/>
        <v>80.738772625640706</v>
      </c>
      <c r="F14" s="3">
        <f t="shared" si="8"/>
        <v>4.326721720562885</v>
      </c>
      <c r="G14" s="3">
        <f t="shared" si="9"/>
        <v>6.1205838094096618</v>
      </c>
      <c r="H14" s="3">
        <f t="shared" si="11"/>
        <v>6.7024048983516078</v>
      </c>
      <c r="I14" s="3">
        <f t="shared" si="12"/>
        <v>7.5666575003437293</v>
      </c>
      <c r="J14" s="3">
        <f t="shared" si="13"/>
        <v>7.6246956648133928</v>
      </c>
      <c r="K14" s="3">
        <f t="shared" si="14"/>
        <v>8.6499522698345235</v>
      </c>
      <c r="L14" s="3">
        <f t="shared" si="15"/>
        <v>9.7400229319499765</v>
      </c>
      <c r="M14" s="3">
        <f t="shared" si="16"/>
        <v>9.9760129356424763</v>
      </c>
      <c r="N14" s="3">
        <f t="shared" si="17"/>
        <v>9.879876362453194</v>
      </c>
      <c r="O14" s="3">
        <f t="shared" ref="O14:O16" si="19">($T$11/O$17)/((T14-$T$11)/(V14-O$17))</f>
        <v>10.151844532279265</v>
      </c>
      <c r="P14" s="3">
        <f>($T$12/P$17)/((T14-$T$12)/(V14-P$17))</f>
        <v>10.451094058908234</v>
      </c>
      <c r="Q14" s="3">
        <f>($T$13/Q$17)/((T14-$T$13)/(V14-Q$17))</f>
        <v>13.477264957264762</v>
      </c>
      <c r="R14" s="3"/>
      <c r="S14" s="3"/>
      <c r="T14" s="17">
        <f>SUM(C$1:C14)</f>
        <v>1.0000000000000002</v>
      </c>
      <c r="U14" s="23">
        <f t="shared" si="10"/>
        <v>-3.0763801944910907E-2</v>
      </c>
      <c r="V14" s="12">
        <v>13</v>
      </c>
      <c r="W14" s="17">
        <f t="shared" ca="1" si="18"/>
        <v>1.1667424550654573E-2</v>
      </c>
      <c r="X14" s="10">
        <f t="shared" ca="1" si="4"/>
        <v>0.15167651915850944</v>
      </c>
      <c r="Y14" s="28">
        <f ca="1">1/(2*SUM(X$2:X14)-1)</f>
        <v>8.6816586636857221E-2</v>
      </c>
      <c r="Z14" s="10">
        <f t="shared" si="5"/>
        <v>7.6923076923076927E-2</v>
      </c>
      <c r="AA14" s="10">
        <f t="shared" ca="1" si="6"/>
        <v>1.0717968856595317E-2</v>
      </c>
      <c r="AB14" s="30"/>
    </row>
    <row r="15" spans="1:28" x14ac:dyDescent="0.45">
      <c r="A15" s="7" t="b">
        <f t="shared" ref="A15:A16" si="20">IFERROR(IF((D20-D15)&gt;0,ROW(D15)),"")</f>
        <v>0</v>
      </c>
      <c r="B15" s="8">
        <f>Calculations!C16</f>
        <v>2E-3</v>
      </c>
      <c r="C15" s="8">
        <f t="shared" ref="C15:C16" si="21">LARGE($B$2:$B$17,ROW(A15)-1)</f>
        <v>2E-3</v>
      </c>
      <c r="D15" s="22">
        <f t="shared" si="2"/>
        <v>0.90738793531577988</v>
      </c>
      <c r="E15" s="21">
        <f t="shared" ref="E15:E16" si="22">SUM(F15:S15)</f>
        <v>165.14460422747192</v>
      </c>
      <c r="F15" s="3">
        <f t="shared" ref="F15:F16" si="23">(T$2/F$17)/((T15-T$2)/(V15-F$17))</f>
        <v>4.6745618189458762</v>
      </c>
      <c r="G15" s="3">
        <f t="shared" ref="G15:G16" si="24">(T$3/G$17)/((T15-T$3)/(V15-G$17))</f>
        <v>6.6489044642405535</v>
      </c>
      <c r="H15" s="3">
        <f t="shared" ref="H15:H16" si="25">(T$4/H$17)/((T15-T$4)/(V15-H$17))</f>
        <v>7.3285171403982963</v>
      </c>
      <c r="I15" s="3">
        <f t="shared" ref="I15:I16" si="26">($T$5/I$17)/((T15-$T$5)/(V15-I$17))</f>
        <v>8.3346695811316973</v>
      </c>
      <c r="J15" s="3">
        <f t="shared" ref="J15:J16" si="27">($T$6/J$17)/((T15-$T$6)/(V15-J$17))</f>
        <v>8.4800008391914385</v>
      </c>
      <c r="K15" s="3">
        <f t="shared" si="14"/>
        <v>9.7220522811961771</v>
      </c>
      <c r="L15" s="3">
        <f t="shared" si="15"/>
        <v>11.089161494041415</v>
      </c>
      <c r="M15" s="3">
        <f t="shared" si="16"/>
        <v>11.578437396019826</v>
      </c>
      <c r="N15" s="3">
        <f t="shared" si="17"/>
        <v>11.801551917018964</v>
      </c>
      <c r="O15" s="3">
        <f t="shared" si="19"/>
        <v>12.654070212620018</v>
      </c>
      <c r="P15" s="3">
        <f t="shared" ref="P15:P16" si="28">($T$12/P$17)/((T15-$T$12)/(V15-P$17))</f>
        <v>14.035070666750842</v>
      </c>
      <c r="Q15" s="3">
        <f t="shared" ref="Q15:Q16" si="29">($T$13/Q$17)/((T15-$T$13)/(V15-Q$17))</f>
        <v>20.336067954378393</v>
      </c>
      <c r="R15" s="3">
        <f>($T$14/R$17)/((T15-$T$14)/(V15-R$17))</f>
        <v>38.461538461538439</v>
      </c>
      <c r="S15" s="3"/>
      <c r="T15" s="17">
        <f>SUM(C$1:C15)</f>
        <v>1.0020000000000002</v>
      </c>
      <c r="U15" s="23">
        <f t="shared" si="10"/>
        <v>0.38983170053603178</v>
      </c>
      <c r="V15" s="12">
        <v>14</v>
      </c>
      <c r="W15" s="17">
        <f t="shared" ca="1" si="18"/>
        <v>3.7972141780149822E-3</v>
      </c>
      <c r="X15" s="10">
        <f t="shared" ca="1" si="4"/>
        <v>5.3160998492209753E-2</v>
      </c>
      <c r="Y15" s="28">
        <f ca="1">1/(2*SUM(X$2:X15)-1)</f>
        <v>8.6022554342524704E-2</v>
      </c>
      <c r="Z15" s="10">
        <f t="shared" si="5"/>
        <v>7.1428571428571425E-2</v>
      </c>
      <c r="AA15" s="10">
        <f t="shared" ca="1" si="6"/>
        <v>1.5716596984257376E-2</v>
      </c>
      <c r="AB15" s="30"/>
    </row>
    <row r="16" spans="1:28" x14ac:dyDescent="0.45">
      <c r="A16" s="7" t="b">
        <f t="shared" si="20"/>
        <v>0</v>
      </c>
      <c r="B16" s="8">
        <f>Calculations!C17</f>
        <v>1E-3</v>
      </c>
      <c r="C16" s="8">
        <f t="shared" si="21"/>
        <v>1E-3</v>
      </c>
      <c r="D16" s="22">
        <f t="shared" si="2"/>
        <v>1.2967663247126289</v>
      </c>
      <c r="E16" s="21">
        <f t="shared" si="22"/>
        <v>272.32092818965202</v>
      </c>
      <c r="F16" s="3">
        <f t="shared" si="23"/>
        <v>5.0273220851523863</v>
      </c>
      <c r="G16" s="3">
        <f t="shared" si="24"/>
        <v>7.1878569958674952</v>
      </c>
      <c r="H16" s="3">
        <f t="shared" si="25"/>
        <v>7.9708914757306903</v>
      </c>
      <c r="I16" s="3">
        <f t="shared" si="26"/>
        <v>9.1286531299102052</v>
      </c>
      <c r="J16" s="3">
        <f t="shared" si="27"/>
        <v>9.3688235571688399</v>
      </c>
      <c r="K16" s="3">
        <f t="shared" si="14"/>
        <v>10.847545494183025</v>
      </c>
      <c r="L16" s="3">
        <f t="shared" si="15"/>
        <v>12.522246128630744</v>
      </c>
      <c r="M16" s="3">
        <f t="shared" si="16"/>
        <v>13.290150628022818</v>
      </c>
      <c r="N16" s="3">
        <f t="shared" si="17"/>
        <v>13.854318639838757</v>
      </c>
      <c r="O16" s="3">
        <f t="shared" si="19"/>
        <v>15.31865851474071</v>
      </c>
      <c r="P16" s="3">
        <f t="shared" si="28"/>
        <v>17.782391144130681</v>
      </c>
      <c r="Q16" s="3">
        <f t="shared" si="29"/>
        <v>27.16859054278606</v>
      </c>
      <c r="R16" s="3">
        <f>($T$14/R$17)/((T16-$T$14)/(V16-R$17))</f>
        <v>51.282051282053146</v>
      </c>
      <c r="S16" s="3">
        <f>($T$15/S$17)/((T16-$T$15)/(V16-S$17))</f>
        <v>71.571428571436471</v>
      </c>
      <c r="T16" s="17">
        <f>SUM(C$1:C16)</f>
        <v>1.0030000000000001</v>
      </c>
      <c r="U16" s="23">
        <f t="shared" si="10"/>
        <v>0.38937838939684899</v>
      </c>
      <c r="V16" s="12">
        <v>15</v>
      </c>
      <c r="W16" s="17">
        <f t="shared" ca="1" si="18"/>
        <v>1.8986070890074911E-3</v>
      </c>
      <c r="X16" s="10">
        <f t="shared" ca="1" si="4"/>
        <v>2.8479106335112366E-2</v>
      </c>
      <c r="Y16" s="28">
        <f ca="1">1/(2*SUM(X$2:X16)-1)</f>
        <v>8.5603125483755857E-2</v>
      </c>
      <c r="Z16" s="10">
        <f t="shared" si="5"/>
        <v>6.6666666666666666E-2</v>
      </c>
      <c r="AA16" s="10">
        <f t="shared" ca="1" si="6"/>
        <v>2.0289063018309846E-2</v>
      </c>
      <c r="AB16" s="30"/>
    </row>
    <row r="17" spans="1:27" x14ac:dyDescent="0.45">
      <c r="A17" s="7"/>
      <c r="B17" s="7"/>
      <c r="C17" s="25"/>
      <c r="D17" s="7"/>
      <c r="E17" s="7"/>
      <c r="F17" s="11">
        <v>1</v>
      </c>
      <c r="G17" s="11">
        <v>2</v>
      </c>
      <c r="H17" s="11">
        <v>3</v>
      </c>
      <c r="I17" s="11">
        <v>4</v>
      </c>
      <c r="J17" s="11">
        <v>5</v>
      </c>
      <c r="K17" s="11">
        <v>6</v>
      </c>
      <c r="L17" s="11">
        <v>7</v>
      </c>
      <c r="M17" s="11">
        <v>8</v>
      </c>
      <c r="N17" s="11">
        <v>9</v>
      </c>
      <c r="O17" s="11">
        <v>10</v>
      </c>
      <c r="P17" s="11">
        <v>11</v>
      </c>
      <c r="Q17" s="11">
        <v>12</v>
      </c>
      <c r="R17" s="11">
        <v>13</v>
      </c>
      <c r="S17" s="11">
        <v>14</v>
      </c>
      <c r="T17" s="7"/>
      <c r="U17" s="26"/>
      <c r="V17" s="7"/>
      <c r="W17" s="27"/>
      <c r="X17" s="15"/>
      <c r="Y17" s="15"/>
      <c r="Z17" s="15"/>
      <c r="AA17" s="15"/>
    </row>
    <row r="18" spans="1:27" x14ac:dyDescent="0.45">
      <c r="A18" s="29">
        <f>MIN(A2:A16)</f>
        <v>3</v>
      </c>
      <c r="B18" s="31"/>
      <c r="C18" s="6">
        <f ca="1">SUM(INDIRECT("c2:c"&amp;A18))</f>
        <v>0.5267019204709471</v>
      </c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</row>
  </sheetData>
  <sheetProtection algorithmName="SHA-512" hashValue="fokweYDkinZSzCWZkTx3W84Wv2G+hZMkeua12Wuo2ZCQ5mIvtSjH5CzwlwSyXP2zRIJJRPCI4R+jQlPyn+K7jw==" saltValue="MpVxjzb42k5077orlYFSlg==" spinCount="100000" sheet="1" formatCells="0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8"/>
  <sheetViews>
    <sheetView workbookViewId="0">
      <selection activeCell="A19" sqref="A19"/>
    </sheetView>
  </sheetViews>
  <sheetFormatPr defaultColWidth="8.796875" defaultRowHeight="14.25" x14ac:dyDescent="0.45"/>
  <cols>
    <col min="1" max="1" width="6.1328125" bestFit="1" customWidth="1"/>
    <col min="2" max="2" width="11.1328125" customWidth="1"/>
    <col min="3" max="3" width="11" bestFit="1" customWidth="1"/>
    <col min="6" max="7" width="4.796875" bestFit="1" customWidth="1"/>
    <col min="8" max="10" width="4.33203125" bestFit="1" customWidth="1"/>
    <col min="11" max="11" width="5.1328125" customWidth="1"/>
    <col min="12" max="14" width="5.33203125" bestFit="1" customWidth="1"/>
    <col min="15" max="15" width="6.6640625" bestFit="1" customWidth="1"/>
    <col min="16" max="19" width="5.33203125" customWidth="1"/>
    <col min="23" max="23" width="9.6640625" bestFit="1" customWidth="1"/>
    <col min="24" max="24" width="11.796875" bestFit="1" customWidth="1"/>
    <col min="28" max="28" width="10.46484375" customWidth="1"/>
  </cols>
  <sheetData>
    <row r="1" spans="1:28" x14ac:dyDescent="0.45">
      <c r="A1" s="7" t="s">
        <v>23</v>
      </c>
      <c r="B1" s="10" t="s">
        <v>13</v>
      </c>
      <c r="C1" s="24" t="s">
        <v>24</v>
      </c>
      <c r="D1" s="11" t="s">
        <v>0</v>
      </c>
      <c r="E1" s="7" t="s">
        <v>1</v>
      </c>
      <c r="F1" s="9" t="s">
        <v>2</v>
      </c>
      <c r="G1" s="9" t="s">
        <v>3</v>
      </c>
      <c r="H1" s="9" t="s">
        <v>4</v>
      </c>
      <c r="I1" s="9" t="s">
        <v>5</v>
      </c>
      <c r="J1" s="9" t="s">
        <v>6</v>
      </c>
      <c r="K1" s="9" t="s">
        <v>7</v>
      </c>
      <c r="L1" s="9" t="s">
        <v>8</v>
      </c>
      <c r="M1" s="9" t="s">
        <v>9</v>
      </c>
      <c r="N1" s="9" t="s">
        <v>10</v>
      </c>
      <c r="O1" s="9" t="s">
        <v>11</v>
      </c>
      <c r="P1" s="9" t="s">
        <v>35</v>
      </c>
      <c r="Q1" s="9" t="s">
        <v>36</v>
      </c>
      <c r="R1" s="9" t="s">
        <v>40</v>
      </c>
      <c r="S1" s="9" t="s">
        <v>41</v>
      </c>
      <c r="T1" s="12" t="s">
        <v>14</v>
      </c>
      <c r="U1" s="10"/>
      <c r="V1" s="13" t="s">
        <v>15</v>
      </c>
      <c r="W1" s="14" t="s">
        <v>16</v>
      </c>
      <c r="X1" s="15" t="s">
        <v>17</v>
      </c>
      <c r="Y1" s="15" t="s">
        <v>18</v>
      </c>
      <c r="Z1" s="15" t="s">
        <v>19</v>
      </c>
      <c r="AA1" s="15" t="s">
        <v>20</v>
      </c>
    </row>
    <row r="2" spans="1:28" x14ac:dyDescent="0.45">
      <c r="A2" s="7"/>
      <c r="B2" s="8">
        <f>Calculations!F3</f>
        <v>0.23594054290370017</v>
      </c>
      <c r="C2" s="8">
        <f t="shared" ref="C2:C14" si="0">LARGE($B$2:$B$17,ROW(A2)-1)</f>
        <v>0.25030801637454791</v>
      </c>
      <c r="D2" s="16" t="s">
        <v>12</v>
      </c>
      <c r="E2" s="11"/>
      <c r="F2" s="1"/>
      <c r="G2" s="2"/>
      <c r="H2" s="2"/>
      <c r="I2" s="1"/>
      <c r="J2" s="1"/>
      <c r="K2" s="1"/>
      <c r="L2" s="2"/>
      <c r="M2" s="2"/>
      <c r="N2" s="2"/>
      <c r="O2" s="2"/>
      <c r="P2" s="2"/>
      <c r="Q2" s="2"/>
      <c r="R2" s="2"/>
      <c r="S2" s="2"/>
      <c r="T2" s="17">
        <f>SUM(C$1:C2)</f>
        <v>0.25030801637454791</v>
      </c>
      <c r="U2" s="10"/>
      <c r="V2" s="12">
        <v>1</v>
      </c>
      <c r="W2" s="17">
        <f t="shared" ref="W2:W12" ca="1" si="1">C2/SUM(INDIRECT("C$2:C$"&amp;$A$18))</f>
        <v>0.33166279018738759</v>
      </c>
      <c r="X2" s="18">
        <f ca="1">V2*W2</f>
        <v>0.33166279018738759</v>
      </c>
      <c r="Y2" s="19">
        <f ca="1">1/(2*SUM(X$2:X2)-1)</f>
        <v>-2.9702286295263178</v>
      </c>
      <c r="Z2" s="19">
        <f>1/V2</f>
        <v>1</v>
      </c>
      <c r="AA2" s="19" t="e">
        <f ca="1">(Y2-Z2)/(1-Z2)</f>
        <v>#DIV/0!</v>
      </c>
      <c r="AB2" s="30"/>
    </row>
    <row r="3" spans="1:28" x14ac:dyDescent="0.45">
      <c r="A3" s="7" t="b">
        <f>IFERROR(IF((D4-D3)&gt;0,ROW(D3)),"")</f>
        <v>0</v>
      </c>
      <c r="B3" s="8">
        <f>Calculations!F4</f>
        <v>0.25030801637454791</v>
      </c>
      <c r="C3" s="8">
        <f t="shared" si="0"/>
        <v>0.23594054290370017</v>
      </c>
      <c r="D3" s="20">
        <f t="shared" ref="D3:D16" si="2">E3*(1/(V3*(V3-1)))</f>
        <v>0.53044723321822629</v>
      </c>
      <c r="E3" s="21">
        <f t="shared" ref="E3:E14" si="3">SUM(F3:O3)</f>
        <v>1.0608944664364526</v>
      </c>
      <c r="F3" s="3">
        <f>(C$2/F$17)/((SUM(C$2:C3)-C$2)/(V3-F$17))</f>
        <v>1.0608944664364526</v>
      </c>
      <c r="G3" s="4"/>
      <c r="H3" s="4"/>
      <c r="I3" s="3"/>
      <c r="J3" s="3"/>
      <c r="K3" s="3"/>
      <c r="L3" s="4"/>
      <c r="M3" s="4"/>
      <c r="N3" s="4"/>
      <c r="O3" s="4"/>
      <c r="P3" s="4"/>
      <c r="Q3" s="4"/>
      <c r="R3" s="4"/>
      <c r="S3" s="4"/>
      <c r="T3" s="17">
        <f>SUM(C$1:C3)</f>
        <v>0.48624855927824806</v>
      </c>
      <c r="U3" s="10"/>
      <c r="V3" s="12">
        <v>2</v>
      </c>
      <c r="W3" s="17">
        <f t="shared" ca="1" si="1"/>
        <v>0.31262561987097909</v>
      </c>
      <c r="X3" s="10">
        <f t="shared" ref="X3:X16" ca="1" si="4">V3*W3</f>
        <v>0.62525123974195818</v>
      </c>
      <c r="Y3" s="28">
        <f ca="1">1/(2*SUM(X$2:X3)-1)</f>
        <v>1.0942977611725271</v>
      </c>
      <c r="Z3" s="10">
        <f t="shared" ref="Z3:Z16" si="5">1/V3</f>
        <v>0.5</v>
      </c>
      <c r="AA3" s="10">
        <f t="shared" ref="AA3:AA16" ca="1" si="6">(Y3-Z3)/(1-Z3)</f>
        <v>1.1885955223450542</v>
      </c>
      <c r="AB3" s="30"/>
    </row>
    <row r="4" spans="1:28" x14ac:dyDescent="0.45">
      <c r="A4" s="7" t="b">
        <f t="shared" ref="A4:A11" si="7">IFERROR(IF((D5-D4)&gt;0,ROW(D4)),"")</f>
        <v>0</v>
      </c>
      <c r="B4" s="8">
        <f>Calculations!F5</f>
        <v>0.16104288382814674</v>
      </c>
      <c r="C4" s="8">
        <f t="shared" si="0"/>
        <v>0.16104288382814674</v>
      </c>
      <c r="D4" s="22">
        <f t="shared" si="2"/>
        <v>0.46178946371166602</v>
      </c>
      <c r="E4" s="21">
        <f t="shared" si="3"/>
        <v>2.7707367822699962</v>
      </c>
      <c r="F4" s="3">
        <f t="shared" ref="F4:F14" si="8">(T$2/F$17)/((T4-T$2)/(V4-F$17))</f>
        <v>1.2610502077389001</v>
      </c>
      <c r="G4" s="3">
        <f t="shared" ref="G4:G14" si="9">(T$3/G$17)/((T4-T$3)/(V4-G$17))</f>
        <v>1.5096865745310961</v>
      </c>
      <c r="H4" s="4"/>
      <c r="I4" s="3"/>
      <c r="J4" s="3"/>
      <c r="K4" s="3"/>
      <c r="L4" s="4"/>
      <c r="M4" s="4"/>
      <c r="N4" s="4"/>
      <c r="O4" s="4"/>
      <c r="P4" s="4"/>
      <c r="Q4" s="4"/>
      <c r="R4" s="4"/>
      <c r="S4" s="4"/>
      <c r="T4" s="17">
        <f>SUM(C$1:C4)</f>
        <v>0.64729144310639475</v>
      </c>
      <c r="U4" s="23">
        <f t="shared" ref="U4:U16" si="10">D4-D3</f>
        <v>-6.8657769506560273E-2</v>
      </c>
      <c r="V4" s="12">
        <v>3</v>
      </c>
      <c r="W4" s="17">
        <f t="shared" ca="1" si="1"/>
        <v>0.21338482468073905</v>
      </c>
      <c r="X4" s="10">
        <f t="shared" ca="1" si="4"/>
        <v>0.64015447404221715</v>
      </c>
      <c r="Y4" s="28">
        <f ca="1">1/(2*SUM(X$2:X4)-1)</f>
        <v>0.45576005344235143</v>
      </c>
      <c r="Z4" s="10">
        <f t="shared" si="5"/>
        <v>0.33333333333333331</v>
      </c>
      <c r="AA4" s="10">
        <f t="shared" ca="1" si="6"/>
        <v>0.18364008016352715</v>
      </c>
      <c r="AB4" s="30"/>
    </row>
    <row r="5" spans="1:28" x14ac:dyDescent="0.45">
      <c r="A5" s="7">
        <f t="shared" si="7"/>
        <v>5</v>
      </c>
      <c r="B5" s="8">
        <f>Calculations!F6</f>
        <v>0.10741491461653617</v>
      </c>
      <c r="C5" s="8">
        <f t="shared" si="0"/>
        <v>0.10741491461653617</v>
      </c>
      <c r="D5" s="22">
        <f t="shared" si="2"/>
        <v>0.44239278500777451</v>
      </c>
      <c r="E5" s="21">
        <f t="shared" si="3"/>
        <v>5.3087134200932944</v>
      </c>
      <c r="F5" s="3">
        <f t="shared" si="8"/>
        <v>1.4887520191209112</v>
      </c>
      <c r="G5" s="3">
        <f t="shared" si="9"/>
        <v>1.8112662850375052</v>
      </c>
      <c r="H5" s="3">
        <f t="shared" ref="H5:H14" si="11">(T$4/H$17)/((T5-T$4)/(V5-H$17))</f>
        <v>2.0086951159348785</v>
      </c>
      <c r="I5" s="3"/>
      <c r="J5" s="3"/>
      <c r="K5" s="3"/>
      <c r="L5" s="4"/>
      <c r="M5" s="4"/>
      <c r="N5" s="4"/>
      <c r="O5" s="4"/>
      <c r="P5" s="4"/>
      <c r="Q5" s="4"/>
      <c r="R5" s="4"/>
      <c r="S5" s="4"/>
      <c r="T5" s="17">
        <f>SUM(C$1:C5)</f>
        <v>0.75470635772293093</v>
      </c>
      <c r="U5" s="23">
        <f t="shared" si="10"/>
        <v>-1.9396678703891501E-2</v>
      </c>
      <c r="V5" s="12">
        <v>4</v>
      </c>
      <c r="W5" s="17">
        <f t="shared" ca="1" si="1"/>
        <v>0.14232676526089438</v>
      </c>
      <c r="X5" s="10">
        <f t="shared" ca="1" si="4"/>
        <v>0.56930706104357753</v>
      </c>
      <c r="Y5" s="28">
        <f ca="1">1/(2*SUM(X$2:X5)-1)</f>
        <v>0.30005240745081202</v>
      </c>
      <c r="Z5" s="10">
        <f t="shared" si="5"/>
        <v>0.25</v>
      </c>
      <c r="AA5" s="24">
        <f t="shared" ca="1" si="6"/>
        <v>6.673654326774936E-2</v>
      </c>
      <c r="AB5" s="30"/>
    </row>
    <row r="6" spans="1:28" x14ac:dyDescent="0.45">
      <c r="A6" s="7" t="b">
        <f t="shared" si="7"/>
        <v>0</v>
      </c>
      <c r="B6" s="8">
        <f>Calculations!F7</f>
        <v>5.1481790601857369E-2</v>
      </c>
      <c r="C6" s="8">
        <f t="shared" si="0"/>
        <v>6.5180239259170936E-2</v>
      </c>
      <c r="D6" s="22">
        <f t="shared" si="2"/>
        <v>0.46694437929934829</v>
      </c>
      <c r="E6" s="21">
        <f t="shared" si="3"/>
        <v>9.3388875859869653</v>
      </c>
      <c r="F6" s="3">
        <f t="shared" si="8"/>
        <v>1.7578471164245761</v>
      </c>
      <c r="G6" s="3">
        <f t="shared" si="9"/>
        <v>2.1861201556543839</v>
      </c>
      <c r="H6" s="3">
        <f t="shared" si="11"/>
        <v>2.5002302732575985</v>
      </c>
      <c r="I6" s="3">
        <f t="shared" ref="I6:I14" si="12">($T$5/I$17)/((T6-$T$5)/(V6-I$17))</f>
        <v>2.8946900406504064</v>
      </c>
      <c r="J6" s="3"/>
      <c r="K6" s="3"/>
      <c r="L6" s="4"/>
      <c r="M6" s="4"/>
      <c r="N6" s="4"/>
      <c r="O6" s="4"/>
      <c r="P6" s="4"/>
      <c r="Q6" s="4"/>
      <c r="R6" s="4"/>
      <c r="S6" s="4"/>
      <c r="T6" s="17">
        <f>SUM(C$1:C6)</f>
        <v>0.81988659698210187</v>
      </c>
      <c r="U6" s="23">
        <f t="shared" si="10"/>
        <v>2.4551594291573775E-2</v>
      </c>
      <c r="V6" s="12">
        <v>5</v>
      </c>
      <c r="W6" s="17">
        <f t="shared" ca="1" si="1"/>
        <v>8.6365032694079955E-2</v>
      </c>
      <c r="X6" s="10">
        <f t="shared" ca="1" si="4"/>
        <v>0.43182516347039979</v>
      </c>
      <c r="Y6" s="28">
        <f ca="1">1/(2*SUM(X$2:X6)-1)</f>
        <v>0.23829941206859406</v>
      </c>
      <c r="Z6" s="10">
        <f t="shared" si="5"/>
        <v>0.2</v>
      </c>
      <c r="AA6" s="10">
        <f t="shared" ca="1" si="6"/>
        <v>4.7874265085742565E-2</v>
      </c>
      <c r="AB6" s="30"/>
    </row>
    <row r="7" spans="1:28" x14ac:dyDescent="0.45">
      <c r="A7" s="7">
        <f t="shared" si="7"/>
        <v>7</v>
      </c>
      <c r="B7" s="8">
        <f>Calculations!F8</f>
        <v>6.5180239259170936E-2</v>
      </c>
      <c r="C7" s="8">
        <f t="shared" si="0"/>
        <v>5.1481790601857369E-2</v>
      </c>
      <c r="D7" s="22">
        <f t="shared" si="2"/>
        <v>0.46162616703955561</v>
      </c>
      <c r="E7" s="21">
        <f t="shared" si="3"/>
        <v>13.848785011186669</v>
      </c>
      <c r="F7" s="3">
        <f t="shared" si="8"/>
        <v>2.015166544011775</v>
      </c>
      <c r="G7" s="3">
        <f t="shared" si="9"/>
        <v>2.5251805985552114</v>
      </c>
      <c r="H7" s="3">
        <f t="shared" si="11"/>
        <v>2.8887016672578913</v>
      </c>
      <c r="I7" s="3">
        <f t="shared" si="12"/>
        <v>3.2345843742902551</v>
      </c>
      <c r="J7" s="3">
        <f t="shared" ref="J7:J14" si="13">($T$6/J$17)/((T7-$T$6)/(V7-J$17))</f>
        <v>3.1851518270715355</v>
      </c>
      <c r="K7" s="3"/>
      <c r="L7" s="4"/>
      <c r="M7" s="4"/>
      <c r="N7" s="4"/>
      <c r="O7" s="4"/>
      <c r="P7" s="4"/>
      <c r="Q7" s="4"/>
      <c r="R7" s="4"/>
      <c r="S7" s="4"/>
      <c r="T7" s="17">
        <f>SUM(C$1:C7)</f>
        <v>0.87136838758395929</v>
      </c>
      <c r="U7" s="23">
        <f t="shared" si="10"/>
        <v>-5.3182122597926762E-3</v>
      </c>
      <c r="V7" s="12">
        <v>6</v>
      </c>
      <c r="W7" s="17">
        <f t="shared" ca="1" si="1"/>
        <v>6.8214332733576161E-2</v>
      </c>
      <c r="X7" s="10">
        <f t="shared" ca="1" si="4"/>
        <v>0.40928599640145696</v>
      </c>
      <c r="Y7" s="28">
        <f ca="1">1/(2*SUM(X$2:X7)-1)</f>
        <v>0.19940285028728641</v>
      </c>
      <c r="Z7" s="10">
        <f t="shared" si="5"/>
        <v>0.16666666666666666</v>
      </c>
      <c r="AA7" s="10">
        <f t="shared" ca="1" si="6"/>
        <v>3.9283420344743698E-2</v>
      </c>
      <c r="AB7" s="30"/>
    </row>
    <row r="8" spans="1:28" x14ac:dyDescent="0.45">
      <c r="A8" s="7" t="b">
        <f t="shared" si="7"/>
        <v>0</v>
      </c>
      <c r="B8" s="8">
        <f>Calculations!F9</f>
        <v>3.3901673224434638E-2</v>
      </c>
      <c r="C8" s="8">
        <f t="shared" si="0"/>
        <v>3.3901673224434638E-2</v>
      </c>
      <c r="D8" s="22">
        <f t="shared" si="2"/>
        <v>0.48627969168845836</v>
      </c>
      <c r="E8" s="21">
        <f t="shared" si="3"/>
        <v>20.423747050915253</v>
      </c>
      <c r="F8" s="3">
        <f t="shared" si="8"/>
        <v>2.2930307351557997</v>
      </c>
      <c r="G8" s="3">
        <f t="shared" si="9"/>
        <v>2.9010955136109264</v>
      </c>
      <c r="H8" s="3">
        <f t="shared" si="11"/>
        <v>3.3454526780670664</v>
      </c>
      <c r="I8" s="3">
        <f t="shared" si="12"/>
        <v>3.7594038715354152</v>
      </c>
      <c r="J8" s="3">
        <f t="shared" si="13"/>
        <v>3.8409619860356856</v>
      </c>
      <c r="K8" s="3">
        <f>($T$7/K$17)/((T8-$T$7)/(V8-K$17))</f>
        <v>4.2838022665103601</v>
      </c>
      <c r="L8" s="4"/>
      <c r="M8" s="4"/>
      <c r="N8" s="4"/>
      <c r="O8" s="4"/>
      <c r="P8" s="4"/>
      <c r="Q8" s="4"/>
      <c r="R8" s="4"/>
      <c r="S8" s="4"/>
      <c r="T8" s="17">
        <f>SUM(C$1:C8)</f>
        <v>0.90527006080839389</v>
      </c>
      <c r="U8" s="23">
        <f t="shared" si="10"/>
        <v>2.4653524648902747E-2</v>
      </c>
      <c r="V8" s="12">
        <v>7</v>
      </c>
      <c r="W8" s="17">
        <f t="shared" ca="1" si="1"/>
        <v>4.4920349321981828E-2</v>
      </c>
      <c r="X8" s="10">
        <f t="shared" ca="1" si="4"/>
        <v>0.31444244525387277</v>
      </c>
      <c r="Y8" s="28">
        <f ca="1">1/(2*SUM(X$2:X8)-1)</f>
        <v>0.17718375262233818</v>
      </c>
      <c r="Z8" s="10">
        <f t="shared" si="5"/>
        <v>0.14285714285714285</v>
      </c>
      <c r="AA8" s="10">
        <f t="shared" ca="1" si="6"/>
        <v>4.0047711392727885E-2</v>
      </c>
      <c r="AB8" s="30"/>
    </row>
    <row r="9" spans="1:28" x14ac:dyDescent="0.45">
      <c r="A9" s="7">
        <f t="shared" si="7"/>
        <v>9</v>
      </c>
      <c r="B9" s="8">
        <f>Calculations!F10</f>
        <v>1.2128558748327438E-2</v>
      </c>
      <c r="C9" s="8">
        <f t="shared" si="0"/>
        <v>3.0828133487010322E-2</v>
      </c>
      <c r="D9" s="22">
        <f t="shared" si="2"/>
        <v>0.47516162355241898</v>
      </c>
      <c r="E9" s="21">
        <f t="shared" si="3"/>
        <v>26.609050918935463</v>
      </c>
      <c r="F9" s="3">
        <f t="shared" si="8"/>
        <v>2.5549448957317136</v>
      </c>
      <c r="G9" s="3">
        <f t="shared" si="9"/>
        <v>3.2427406054894572</v>
      </c>
      <c r="H9" s="3">
        <f t="shared" si="11"/>
        <v>3.735435779816513</v>
      </c>
      <c r="I9" s="3">
        <f t="shared" si="12"/>
        <v>4.1606412503651766</v>
      </c>
      <c r="J9" s="3">
        <f t="shared" si="13"/>
        <v>4.233071135430917</v>
      </c>
      <c r="K9" s="3">
        <f>($T$7/K$17)/((T9-$T$7)/(V9-K$17))</f>
        <v>4.4872083503888698</v>
      </c>
      <c r="L9" s="3">
        <f>($T$8/L$17)/((T9-$T$8)/(V9-L$17))</f>
        <v>4.1950089017128152</v>
      </c>
      <c r="M9" s="4"/>
      <c r="N9" s="4"/>
      <c r="O9" s="4"/>
      <c r="P9" s="4"/>
      <c r="Q9" s="4"/>
      <c r="R9" s="4"/>
      <c r="S9" s="4"/>
      <c r="T9" s="17">
        <f>SUM(C$1:C9)</f>
        <v>0.9360981942954042</v>
      </c>
      <c r="U9" s="23">
        <f t="shared" si="10"/>
        <v>-1.1118068136039383E-2</v>
      </c>
      <c r="V9" s="12">
        <v>8</v>
      </c>
      <c r="W9" s="17">
        <f t="shared" ca="1" si="1"/>
        <v>4.0847851845350426E-2</v>
      </c>
      <c r="X9" s="10">
        <f t="shared" ca="1" si="4"/>
        <v>0.32678281476280341</v>
      </c>
      <c r="Y9" s="28">
        <f ca="1">1/(2*SUM(X$2:X9)-1)</f>
        <v>0.15879508903869979</v>
      </c>
      <c r="Z9" s="10">
        <f t="shared" si="5"/>
        <v>0.125</v>
      </c>
      <c r="AA9" s="10">
        <f t="shared" ca="1" si="6"/>
        <v>3.8622958901371192E-2</v>
      </c>
      <c r="AB9" s="30"/>
    </row>
    <row r="10" spans="1:28" x14ac:dyDescent="0.45">
      <c r="A10" s="7">
        <f t="shared" si="7"/>
        <v>10</v>
      </c>
      <c r="B10" s="8">
        <f>Calculations!F11</f>
        <v>1.5433938767669542E-2</v>
      </c>
      <c r="C10" s="8">
        <f t="shared" si="0"/>
        <v>1.6805108435011856E-2</v>
      </c>
      <c r="D10" s="22">
        <f t="shared" si="2"/>
        <v>0.53000520699651255</v>
      </c>
      <c r="E10" s="21">
        <f t="shared" si="3"/>
        <v>38.160374903748902</v>
      </c>
      <c r="F10" s="3">
        <f t="shared" si="8"/>
        <v>2.8500961647245169</v>
      </c>
      <c r="G10" s="3">
        <f t="shared" si="9"/>
        <v>3.6469573734190699</v>
      </c>
      <c r="H10" s="3">
        <f t="shared" si="11"/>
        <v>4.2360361531959159</v>
      </c>
      <c r="I10" s="3">
        <f t="shared" si="12"/>
        <v>4.7598258748036502</v>
      </c>
      <c r="J10" s="3">
        <f t="shared" si="13"/>
        <v>4.9310293312086069</v>
      </c>
      <c r="K10" s="3">
        <f>($T$7/K$17)/((T10-$T$7)/(V10-K$17))</f>
        <v>5.3435291250304715</v>
      </c>
      <c r="L10" s="3">
        <f>($T$8/L$17)/((T10-$T$8)/(V10-L$17))</f>
        <v>5.4300017879492293</v>
      </c>
      <c r="M10" s="3">
        <f>($T$9/M$17)/((T10-$T$9)/(V10-M$17))</f>
        <v>6.9628990934174384</v>
      </c>
      <c r="N10" s="4"/>
      <c r="O10" s="4"/>
      <c r="P10" s="4"/>
      <c r="Q10" s="4"/>
      <c r="R10" s="4"/>
      <c r="S10" s="4"/>
      <c r="T10" s="17">
        <f>SUM(C$1:C10)</f>
        <v>0.95290330273041601</v>
      </c>
      <c r="U10" s="23">
        <f t="shared" si="10"/>
        <v>5.4843583444093569E-2</v>
      </c>
      <c r="V10" s="12">
        <v>9</v>
      </c>
      <c r="W10" s="17">
        <f t="shared" ca="1" si="1"/>
        <v>2.22670821082196E-2</v>
      </c>
      <c r="X10" s="10">
        <f t="shared" ca="1" si="4"/>
        <v>0.2004037389739764</v>
      </c>
      <c r="Y10" s="28">
        <f ca="1">1/(2*SUM(X$2:X10)-1)</f>
        <v>0.14929313921141352</v>
      </c>
      <c r="Z10" s="10">
        <f t="shared" si="5"/>
        <v>0.1111111111111111</v>
      </c>
      <c r="AA10" s="10">
        <f t="shared" ca="1" si="6"/>
        <v>4.2954781612840214E-2</v>
      </c>
      <c r="AB10" s="30"/>
    </row>
    <row r="11" spans="1:28" x14ac:dyDescent="0.45">
      <c r="A11" s="7">
        <f t="shared" si="7"/>
        <v>11</v>
      </c>
      <c r="B11" s="8">
        <f>Calculations!F12</f>
        <v>3.0828133487010322E-2</v>
      </c>
      <c r="C11" s="8">
        <f t="shared" si="0"/>
        <v>1.5433938767669542E-2</v>
      </c>
      <c r="D11" s="22">
        <f t="shared" si="2"/>
        <v>0.54400092696747826</v>
      </c>
      <c r="E11" s="21">
        <f t="shared" si="3"/>
        <v>48.960083427073037</v>
      </c>
      <c r="F11" s="3">
        <f t="shared" si="8"/>
        <v>3.137437960109966</v>
      </c>
      <c r="G11" s="3">
        <f t="shared" si="9"/>
        <v>4.0345154508855581</v>
      </c>
      <c r="H11" s="3">
        <f t="shared" si="11"/>
        <v>4.7044587038603591</v>
      </c>
      <c r="I11" s="3">
        <f t="shared" si="12"/>
        <v>5.2991380112244597</v>
      </c>
      <c r="J11" s="3">
        <f t="shared" si="13"/>
        <v>5.5229574762393492</v>
      </c>
      <c r="K11" s="3">
        <f>($T$7/K$17)/((T11-$T$7)/(V11-K$17))</f>
        <v>5.9907097479336091</v>
      </c>
      <c r="L11" s="3">
        <f>($T$8/L$17)/((T11-$T$8)/(V11-L$17))</f>
        <v>6.1517397632301609</v>
      </c>
      <c r="M11" s="3">
        <f>($T$9/M$17)/((T11-$T$9)/(V11-M$17))</f>
        <v>7.2590404766796928</v>
      </c>
      <c r="N11" s="3">
        <f>($T$10/N$17)/((T11-$T$10)/(V11-N$17))</f>
        <v>6.8600858369098807</v>
      </c>
      <c r="O11" s="4"/>
      <c r="P11" s="4"/>
      <c r="Q11" s="4"/>
      <c r="R11" s="4"/>
      <c r="S11" s="4"/>
      <c r="T11" s="17">
        <f>SUM(C$1:C11)</f>
        <v>0.96833724149808553</v>
      </c>
      <c r="U11" s="23">
        <f t="shared" si="10"/>
        <v>1.3995719970965714E-2</v>
      </c>
      <c r="V11" s="12">
        <v>10</v>
      </c>
      <c r="W11" s="17">
        <f t="shared" ca="1" si="1"/>
        <v>2.0450256725325845E-2</v>
      </c>
      <c r="X11" s="10">
        <f t="shared" ca="1" si="4"/>
        <v>0.20450256725325844</v>
      </c>
      <c r="Y11" s="28">
        <f ca="1">1/(2*SUM(X$2:X11)-1)</f>
        <v>0.14070166209125382</v>
      </c>
      <c r="Z11" s="10">
        <f t="shared" si="5"/>
        <v>0.1</v>
      </c>
      <c r="AA11" s="10">
        <f t="shared" ca="1" si="6"/>
        <v>4.5224068990282008E-2</v>
      </c>
      <c r="AB11" s="30"/>
    </row>
    <row r="12" spans="1:28" x14ac:dyDescent="0.45">
      <c r="A12" s="7" t="b">
        <f>IFERROR(IF((D17-D12)&gt;0,ROW(D12)),"")</f>
        <v>0</v>
      </c>
      <c r="B12" s="8">
        <f>Calculations!F13</f>
        <v>7.7898334724375027E-3</v>
      </c>
      <c r="C12" s="8">
        <f t="shared" si="0"/>
        <v>1.2128558748327438E-2</v>
      </c>
      <c r="D12" s="22">
        <f t="shared" si="2"/>
        <v>0.56479539238769538</v>
      </c>
      <c r="E12" s="21">
        <f t="shared" si="3"/>
        <v>62.127493162646495</v>
      </c>
      <c r="F12" s="3">
        <f t="shared" si="8"/>
        <v>3.4281359714775608</v>
      </c>
      <c r="G12" s="3">
        <f t="shared" si="9"/>
        <v>4.4274427020506648</v>
      </c>
      <c r="H12" s="3">
        <f t="shared" si="11"/>
        <v>5.1808024175911571</v>
      </c>
      <c r="I12" s="3">
        <f t="shared" si="12"/>
        <v>5.8501921835573052</v>
      </c>
      <c r="J12" s="3">
        <f t="shared" si="13"/>
        <v>6.1269697219701378</v>
      </c>
      <c r="K12" s="3">
        <f>($T$7/K$17)/((T12-$T$7)/(V12-K$17))</f>
        <v>6.6558894960534394</v>
      </c>
      <c r="L12" s="3">
        <f>($T$8/L$17)/((T12-$T$8)/(V12-L$17))</f>
        <v>6.879341588643924</v>
      </c>
      <c r="M12" s="3">
        <f>($T$9/M$17)/((T12-$T$9)/(V12-M$17))</f>
        <v>7.9120073156166164</v>
      </c>
      <c r="N12" s="3">
        <f>($T$10/N$17)/((T12-$T$10)/(V12-N$17))</f>
        <v>7.6827685652487512</v>
      </c>
      <c r="O12" s="3">
        <f>($T$11/O$17)/((T12-$T$11)/(V12-O$17))</f>
        <v>7.9839432004369355</v>
      </c>
      <c r="P12" s="3"/>
      <c r="Q12" s="3"/>
      <c r="R12" s="3"/>
      <c r="S12" s="3"/>
      <c r="T12" s="17">
        <f>SUM(C$1:C12)</f>
        <v>0.98046580024641294</v>
      </c>
      <c r="U12" s="23">
        <f t="shared" si="10"/>
        <v>2.0794465420217123E-2</v>
      </c>
      <c r="V12" s="12">
        <v>11</v>
      </c>
      <c r="W12" s="17">
        <f t="shared" ca="1" si="1"/>
        <v>1.6070566551103699E-2</v>
      </c>
      <c r="X12" s="10">
        <f t="shared" ca="1" si="4"/>
        <v>0.17677623206214069</v>
      </c>
      <c r="Y12" s="28">
        <f ca="1">1/(2*SUM(X$2:X12)-1)</f>
        <v>0.1340340805486768</v>
      </c>
      <c r="Z12" s="10">
        <f t="shared" si="5"/>
        <v>9.0909090909090912E-2</v>
      </c>
      <c r="AA12" s="10">
        <f t="shared" ca="1" si="6"/>
        <v>4.7437488603544478E-2</v>
      </c>
      <c r="AB12" s="30"/>
    </row>
    <row r="13" spans="1:28" x14ac:dyDescent="0.45">
      <c r="A13" s="7" t="b">
        <f>IFERROR(IF((D18-D13)&gt;0,ROW(D13)),"")</f>
        <v>0</v>
      </c>
      <c r="B13" s="8">
        <f>Calculations!F14</f>
        <v>1.1744366281149398E-2</v>
      </c>
      <c r="C13" s="8">
        <f t="shared" si="0"/>
        <v>1.1744366281149398E-2</v>
      </c>
      <c r="D13" s="22">
        <f t="shared" si="2"/>
        <v>0.50261903731013091</v>
      </c>
      <c r="E13" s="21">
        <f t="shared" si="3"/>
        <v>66.345712924937274</v>
      </c>
      <c r="F13" s="3">
        <f t="shared" si="8"/>
        <v>3.711255156157927</v>
      </c>
      <c r="G13" s="3">
        <f t="shared" si="9"/>
        <v>4.8051922548211001</v>
      </c>
      <c r="H13" s="3">
        <f t="shared" si="11"/>
        <v>5.6299475715849523</v>
      </c>
      <c r="I13" s="3">
        <f t="shared" si="12"/>
        <v>6.3553200390461608</v>
      </c>
      <c r="J13" s="3">
        <f t="shared" si="13"/>
        <v>6.6609648279838591</v>
      </c>
      <c r="K13" s="3">
        <f t="shared" ref="K13:K16" si="14">($T$7/K$17)/((T13-$T$7)/(V13-K$17))</f>
        <v>7.2108205887189696</v>
      </c>
      <c r="L13" s="3">
        <f t="shared" ref="L13:L16" si="15">($T$8/L$17)/((T13-$T$8)/(V13-L$17))</f>
        <v>7.437551020408173</v>
      </c>
      <c r="M13" s="3">
        <f t="shared" ref="M13:M16" si="16">($T$9/M$17)/((T13-$T$9)/(V13-M$17))</f>
        <v>8.3413410459213928</v>
      </c>
      <c r="N13" s="3">
        <f t="shared" ref="N13:N16" si="17">($T$10/N$17)/((T13-$T$10)/(V13-N$17))</f>
        <v>8.0808897876643186</v>
      </c>
      <c r="O13" s="3">
        <f>($T$11/O$17)/((T13-$T$11)/(V13-O$17))</f>
        <v>8.1124306326304225</v>
      </c>
      <c r="P13" s="3">
        <f>($T$12/P$17)/((T13-$T$12)/(V13-P$17))</f>
        <v>7.5894477772650406</v>
      </c>
      <c r="Q13" s="3"/>
      <c r="R13" s="3"/>
      <c r="S13" s="3"/>
      <c r="T13" s="17">
        <f>SUM(C$1:C13)</f>
        <v>0.99221016652756233</v>
      </c>
      <c r="U13" s="23">
        <f t="shared" si="10"/>
        <v>-6.2176355077564471E-2</v>
      </c>
      <c r="V13" s="12">
        <v>12</v>
      </c>
      <c r="W13" s="17">
        <f t="shared" ref="W13:W16" ca="1" si="18">C13/SUM(INDIRECT("C$2:C$"&amp;$A$18))</f>
        <v>1.5561504366524774E-2</v>
      </c>
      <c r="X13" s="10">
        <f t="shared" ca="1" si="4"/>
        <v>0.1867380523982973</v>
      </c>
      <c r="Y13" s="28">
        <f ca="1">1/(2*SUM(X$2:X13)-1)</f>
        <v>0.12764439046960721</v>
      </c>
      <c r="Z13" s="10">
        <f t="shared" si="5"/>
        <v>8.3333333333333329E-2</v>
      </c>
      <c r="AA13" s="10">
        <f t="shared" ca="1" si="6"/>
        <v>4.8339335057753327E-2</v>
      </c>
      <c r="AB13" s="30"/>
    </row>
    <row r="14" spans="1:28" x14ac:dyDescent="0.45">
      <c r="A14" s="7" t="b">
        <f>IFERROR(IF((D19-D14)&gt;0,ROW(D14)),"")</f>
        <v>0</v>
      </c>
      <c r="B14" s="8">
        <f>Calculations!F15</f>
        <v>1.6805108435011856E-2</v>
      </c>
      <c r="C14" s="8">
        <f t="shared" si="0"/>
        <v>7.7898334724375027E-3</v>
      </c>
      <c r="D14" s="22">
        <f t="shared" si="2"/>
        <v>0.46764512114418599</v>
      </c>
      <c r="E14" s="21">
        <f t="shared" si="3"/>
        <v>72.952638898493021</v>
      </c>
      <c r="F14" s="3">
        <f t="shared" si="8"/>
        <v>4.0065737157398091</v>
      </c>
      <c r="G14" s="3">
        <f t="shared" si="9"/>
        <v>5.205566085173869</v>
      </c>
      <c r="H14" s="3">
        <f t="shared" si="11"/>
        <v>6.1173399440344047</v>
      </c>
      <c r="I14" s="3">
        <f t="shared" si="12"/>
        <v>6.9226796467824263</v>
      </c>
      <c r="J14" s="3">
        <f t="shared" si="13"/>
        <v>7.2832922658232517</v>
      </c>
      <c r="K14" s="3">
        <f t="shared" si="14"/>
        <v>7.9031618517946391</v>
      </c>
      <c r="L14" s="3">
        <f t="shared" si="15"/>
        <v>8.1911354850310225</v>
      </c>
      <c r="M14" s="3">
        <f t="shared" si="16"/>
        <v>9.1556312843371064</v>
      </c>
      <c r="N14" s="3">
        <f t="shared" si="17"/>
        <v>8.9924050632911392</v>
      </c>
      <c r="O14" s="3">
        <f t="shared" ref="O14:O16" si="19">($T$11/O$17)/((T14-$T$11)/(V14-O$17))</f>
        <v>9.1748535564853491</v>
      </c>
      <c r="P14" s="3">
        <f>($T$12/P$17)/((T14-$T$12)/(V14-P$17))</f>
        <v>9.1258670119300618</v>
      </c>
      <c r="Q14" s="3">
        <f>($T$13/Q$17)/((T14-$T$13)/(V14-Q$17))</f>
        <v>10.614370748299242</v>
      </c>
      <c r="R14" s="3"/>
      <c r="S14" s="3"/>
      <c r="T14" s="17">
        <f>SUM(C$1:C14)</f>
        <v>0.99999999999999989</v>
      </c>
      <c r="U14" s="23">
        <f t="shared" si="10"/>
        <v>-3.4973916165944918E-2</v>
      </c>
      <c r="V14" s="12">
        <v>13</v>
      </c>
      <c r="W14" s="17">
        <f t="shared" ca="1" si="18"/>
        <v>1.0321674639048581E-2</v>
      </c>
      <c r="X14" s="10">
        <f t="shared" ca="1" si="4"/>
        <v>0.13418177030763156</v>
      </c>
      <c r="Y14" s="28">
        <f ca="1">1/(2*SUM(X$2:X14)-1)</f>
        <v>0.12341673770788354</v>
      </c>
      <c r="Z14" s="10">
        <f t="shared" si="5"/>
        <v>7.6923076923076927E-2</v>
      </c>
      <c r="AA14" s="10">
        <f t="shared" ca="1" si="6"/>
        <v>5.0368132516873831E-2</v>
      </c>
      <c r="AB14" s="30"/>
    </row>
    <row r="15" spans="1:28" x14ac:dyDescent="0.45">
      <c r="A15" s="7" t="b">
        <f t="shared" ref="A15:A16" si="20">IFERROR(IF((D20-D15)&gt;0,ROW(D15)),"")</f>
        <v>0</v>
      </c>
      <c r="B15" s="8">
        <f>Calculations!C16</f>
        <v>2E-3</v>
      </c>
      <c r="C15" s="8">
        <f t="shared" ref="C15:C16" si="21">LARGE($B$2:$B$17,ROW(A15)-1)</f>
        <v>2E-3</v>
      </c>
      <c r="D15" s="22">
        <f t="shared" si="2"/>
        <v>0.83173592041612987</v>
      </c>
      <c r="E15" s="21">
        <f t="shared" ref="E15:E16" si="22">SUM(F15:S15)</f>
        <v>151.37593751573561</v>
      </c>
      <c r="F15" s="3">
        <f t="shared" ref="F15:F16" si="23">(T$2/F$17)/((T15-T$2)/(V15-F$17))</f>
        <v>4.3289063655766045</v>
      </c>
      <c r="G15" s="3">
        <f t="shared" ref="G15:G16" si="24">(T$3/G$17)/((T15-T$3)/(V15-G$17))</f>
        <v>5.6567779075647353</v>
      </c>
      <c r="H15" s="3">
        <f t="shared" ref="H15:H16" si="25">(T$4/H$17)/((T15-T$4)/(V15-H$17))</f>
        <v>6.6911325140901052</v>
      </c>
      <c r="I15" s="3">
        <f t="shared" ref="I15:I16" si="26">($T$5/I$17)/((T15-$T$5)/(V15-I$17))</f>
        <v>7.6296579116796979</v>
      </c>
      <c r="J15" s="3">
        <f t="shared" ref="J15:J16" si="27">($T$6/J$17)/((T15-$T$6)/(V15-J$17))</f>
        <v>8.1037191668025876</v>
      </c>
      <c r="K15" s="3">
        <f t="shared" si="14"/>
        <v>8.8939001463014158</v>
      </c>
      <c r="L15" s="3">
        <f t="shared" si="15"/>
        <v>9.3587369988438116</v>
      </c>
      <c r="M15" s="3">
        <f t="shared" si="16"/>
        <v>10.653329422695847</v>
      </c>
      <c r="N15" s="3">
        <f t="shared" si="17"/>
        <v>10.782613763860782</v>
      </c>
      <c r="O15" s="3">
        <f t="shared" si="19"/>
        <v>11.506332630975807</v>
      </c>
      <c r="P15" s="3">
        <f t="shared" ref="P15:P16" si="28">($T$12/P$17)/((T15-$T$12)/(V15-P$17))</f>
        <v>12.417446051554704</v>
      </c>
      <c r="Q15" s="3">
        <f t="shared" ref="Q15:Q16" si="29">($T$13/Q$17)/((T15-$T$13)/(V15-Q$17))</f>
        <v>16.891846174248972</v>
      </c>
      <c r="R15" s="3">
        <f>($T$14/R$17)/((T15-$T$14)/(V15-R$17))</f>
        <v>38.461538461540556</v>
      </c>
      <c r="S15" s="3"/>
      <c r="T15" s="17">
        <f>SUM(C$1:C15)</f>
        <v>1.0019999999999998</v>
      </c>
      <c r="U15" s="23">
        <f t="shared" si="10"/>
        <v>0.36409079927194388</v>
      </c>
      <c r="V15" s="12">
        <v>14</v>
      </c>
      <c r="W15" s="17">
        <f t="shared" ca="1" si="18"/>
        <v>2.6500373019704218E-3</v>
      </c>
      <c r="X15" s="10">
        <f t="shared" ca="1" si="4"/>
        <v>3.7100522227585905E-2</v>
      </c>
      <c r="Y15" s="28">
        <f ca="1">1/(2*SUM(X$2:X15)-1)</f>
        <v>0.12229678643868036</v>
      </c>
      <c r="Z15" s="10">
        <f t="shared" si="5"/>
        <v>7.1428571428571425E-2</v>
      </c>
      <c r="AA15" s="10">
        <f t="shared" ca="1" si="6"/>
        <v>5.4781154626271159E-2</v>
      </c>
      <c r="AB15" s="30"/>
    </row>
    <row r="16" spans="1:28" x14ac:dyDescent="0.45">
      <c r="A16" s="7" t="b">
        <f t="shared" si="20"/>
        <v>0</v>
      </c>
      <c r="B16" s="8">
        <f>Calculations!C17</f>
        <v>1E-3</v>
      </c>
      <c r="C16" s="8">
        <f t="shared" si="21"/>
        <v>1E-3</v>
      </c>
      <c r="D16" s="22">
        <f t="shared" si="2"/>
        <v>1.221130158625845</v>
      </c>
      <c r="E16" s="21">
        <f t="shared" si="22"/>
        <v>256.43733331142744</v>
      </c>
      <c r="F16" s="3">
        <f t="shared" si="23"/>
        <v>4.6557055282622182</v>
      </c>
      <c r="G16" s="3">
        <f t="shared" si="24"/>
        <v>6.1163170264105133</v>
      </c>
      <c r="H16" s="3">
        <f t="shared" si="25"/>
        <v>7.2788965074011909</v>
      </c>
      <c r="I16" s="3">
        <f t="shared" si="26"/>
        <v>8.3588225002639884</v>
      </c>
      <c r="J16" s="3">
        <f t="shared" si="27"/>
        <v>8.954959969827712</v>
      </c>
      <c r="K16" s="3">
        <f t="shared" si="14"/>
        <v>9.9296252426416665</v>
      </c>
      <c r="L16" s="3">
        <f t="shared" si="15"/>
        <v>10.586258047098596</v>
      </c>
      <c r="M16" s="3">
        <f t="shared" si="16"/>
        <v>12.243106316519285</v>
      </c>
      <c r="N16" s="3">
        <f t="shared" si="17"/>
        <v>12.680853291952426</v>
      </c>
      <c r="O16" s="3">
        <f t="shared" si="19"/>
        <v>13.967977208804836</v>
      </c>
      <c r="P16" s="3">
        <f t="shared" si="28"/>
        <v>15.821862864896021</v>
      </c>
      <c r="Q16" s="3">
        <f t="shared" si="29"/>
        <v>22.989468953857493</v>
      </c>
      <c r="R16" s="3">
        <f>($T$14/R$17)/((T16-$T$14)/(V16-R$17))</f>
        <v>51.282051282055029</v>
      </c>
      <c r="S16" s="3">
        <f>($T$15/S$17)/((T16-$T$15)/(V16-S$17))</f>
        <v>71.571428571436428</v>
      </c>
      <c r="T16" s="17">
        <f>SUM(C$1:C16)</f>
        <v>1.0029999999999997</v>
      </c>
      <c r="U16" s="23">
        <f t="shared" si="10"/>
        <v>0.38939423820971508</v>
      </c>
      <c r="V16" s="12">
        <v>15</v>
      </c>
      <c r="W16" s="17">
        <f t="shared" ca="1" si="18"/>
        <v>1.3250186509852109E-3</v>
      </c>
      <c r="X16" s="10">
        <f t="shared" ca="1" si="4"/>
        <v>1.9875279764778164E-2</v>
      </c>
      <c r="Y16" s="28">
        <f ca="1">1/(2*SUM(X$2:X16)-1)</f>
        <v>0.12170513327950666</v>
      </c>
      <c r="Z16" s="10">
        <f t="shared" si="5"/>
        <v>6.6666666666666666E-2</v>
      </c>
      <c r="AA16" s="10">
        <f t="shared" ca="1" si="6"/>
        <v>5.8969785656614281E-2</v>
      </c>
      <c r="AB16" s="30"/>
    </row>
    <row r="17" spans="1:27" x14ac:dyDescent="0.45">
      <c r="A17" s="7"/>
      <c r="B17" s="7"/>
      <c r="C17" s="25"/>
      <c r="D17" s="7"/>
      <c r="E17" s="7"/>
      <c r="F17" s="11">
        <v>1</v>
      </c>
      <c r="G17" s="11">
        <v>2</v>
      </c>
      <c r="H17" s="11">
        <v>3</v>
      </c>
      <c r="I17" s="11">
        <v>4</v>
      </c>
      <c r="J17" s="11">
        <v>5</v>
      </c>
      <c r="K17" s="11">
        <v>6</v>
      </c>
      <c r="L17" s="11">
        <v>7</v>
      </c>
      <c r="M17" s="11">
        <v>8</v>
      </c>
      <c r="N17" s="11">
        <v>9</v>
      </c>
      <c r="O17" s="11">
        <v>10</v>
      </c>
      <c r="P17" s="11">
        <v>11</v>
      </c>
      <c r="Q17" s="11">
        <v>12</v>
      </c>
      <c r="R17" s="11">
        <v>13</v>
      </c>
      <c r="S17" s="11">
        <v>14</v>
      </c>
      <c r="T17" s="7"/>
      <c r="U17" s="26"/>
      <c r="V17" s="7"/>
      <c r="W17" s="27"/>
      <c r="X17" s="15"/>
      <c r="Y17" s="15"/>
      <c r="Z17" s="15"/>
      <c r="AA17" s="15"/>
    </row>
    <row r="18" spans="1:27" x14ac:dyDescent="0.45">
      <c r="A18" s="29">
        <f>MIN(A2:A16)</f>
        <v>5</v>
      </c>
      <c r="B18" s="31"/>
      <c r="C18" s="6">
        <f ca="1">SUM(INDIRECT("c2:c"&amp;A18))</f>
        <v>0.75470635772293093</v>
      </c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</row>
  </sheetData>
  <sheetProtection algorithmName="SHA-512" hashValue="vs+Oo99njKISyw8RUlpBAdtIoa+i0lUf/NbKDzwVK6ZqQ80cyljDvY6GJnrrMCxwhti7JxbrvGdK/j94WpzS9A==" saltValue="xs9pxVNnNydjM8gfLCcU+Q==" spinCount="100000" sheet="1" formatCells="0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8"/>
  <sheetViews>
    <sheetView workbookViewId="0">
      <selection activeCell="A19" sqref="A19"/>
    </sheetView>
  </sheetViews>
  <sheetFormatPr defaultColWidth="8.796875" defaultRowHeight="14.25" x14ac:dyDescent="0.45"/>
  <cols>
    <col min="1" max="1" width="6.1328125" bestFit="1" customWidth="1"/>
    <col min="2" max="2" width="11.1328125" customWidth="1"/>
    <col min="3" max="3" width="11" bestFit="1" customWidth="1"/>
    <col min="6" max="7" width="4.796875" bestFit="1" customWidth="1"/>
    <col min="8" max="10" width="4.33203125" bestFit="1" customWidth="1"/>
    <col min="11" max="11" width="5.1328125" customWidth="1"/>
    <col min="12" max="14" width="5.33203125" bestFit="1" customWidth="1"/>
    <col min="15" max="15" width="6.6640625" bestFit="1" customWidth="1"/>
    <col min="16" max="19" width="5.33203125" customWidth="1"/>
    <col min="23" max="23" width="9.6640625" bestFit="1" customWidth="1"/>
    <col min="24" max="24" width="11.796875" bestFit="1" customWidth="1"/>
    <col min="28" max="28" width="10.46484375" customWidth="1"/>
  </cols>
  <sheetData>
    <row r="1" spans="1:28" x14ac:dyDescent="0.45">
      <c r="A1" s="7" t="s">
        <v>23</v>
      </c>
      <c r="B1" s="10" t="s">
        <v>13</v>
      </c>
      <c r="C1" s="24" t="s">
        <v>24</v>
      </c>
      <c r="D1" s="11" t="s">
        <v>0</v>
      </c>
      <c r="E1" s="7" t="s">
        <v>1</v>
      </c>
      <c r="F1" s="9" t="s">
        <v>2</v>
      </c>
      <c r="G1" s="9" t="s">
        <v>3</v>
      </c>
      <c r="H1" s="9" t="s">
        <v>4</v>
      </c>
      <c r="I1" s="9" t="s">
        <v>5</v>
      </c>
      <c r="J1" s="9" t="s">
        <v>6</v>
      </c>
      <c r="K1" s="9" t="s">
        <v>7</v>
      </c>
      <c r="L1" s="9" t="s">
        <v>8</v>
      </c>
      <c r="M1" s="9" t="s">
        <v>9</v>
      </c>
      <c r="N1" s="9" t="s">
        <v>10</v>
      </c>
      <c r="O1" s="9" t="s">
        <v>11</v>
      </c>
      <c r="P1" s="9" t="s">
        <v>35</v>
      </c>
      <c r="Q1" s="9" t="s">
        <v>36</v>
      </c>
      <c r="R1" s="9" t="s">
        <v>40</v>
      </c>
      <c r="S1" s="9" t="s">
        <v>41</v>
      </c>
      <c r="T1" s="12" t="s">
        <v>14</v>
      </c>
      <c r="U1" s="10"/>
      <c r="V1" s="13" t="s">
        <v>15</v>
      </c>
      <c r="W1" s="14" t="s">
        <v>16</v>
      </c>
      <c r="X1" s="15" t="s">
        <v>17</v>
      </c>
      <c r="Y1" s="15" t="s">
        <v>18</v>
      </c>
      <c r="Z1" s="15" t="s">
        <v>19</v>
      </c>
      <c r="AA1" s="15" t="s">
        <v>20</v>
      </c>
    </row>
    <row r="2" spans="1:28" x14ac:dyDescent="0.45">
      <c r="A2" s="7"/>
      <c r="B2" s="8">
        <f>Calculations!G3</f>
        <v>0.21401072263731249</v>
      </c>
      <c r="C2" s="8">
        <f t="shared" ref="C2:C14" si="0">LARGE($B$2:$B$17,ROW(A2)-1)</f>
        <v>0.26241943763189413</v>
      </c>
      <c r="D2" s="16" t="s">
        <v>12</v>
      </c>
      <c r="E2" s="11"/>
      <c r="F2" s="1"/>
      <c r="G2" s="2"/>
      <c r="H2" s="2"/>
      <c r="I2" s="1"/>
      <c r="J2" s="1"/>
      <c r="K2" s="1"/>
      <c r="L2" s="2"/>
      <c r="M2" s="2"/>
      <c r="N2" s="2"/>
      <c r="O2" s="2"/>
      <c r="P2" s="2"/>
      <c r="Q2" s="2"/>
      <c r="R2" s="2"/>
      <c r="S2" s="2"/>
      <c r="T2" s="17">
        <f>SUM(C$1:C2)</f>
        <v>0.26241943763189413</v>
      </c>
      <c r="U2" s="10"/>
      <c r="V2" s="12">
        <v>1</v>
      </c>
      <c r="W2" s="17">
        <f t="shared" ref="W2:W12" ca="1" si="1">C2/SUM(INDIRECT("C$2:C$"&amp;$A$18))</f>
        <v>0.34272838161214936</v>
      </c>
      <c r="X2" s="18">
        <f ca="1">V2*W2</f>
        <v>0.34272838161214936</v>
      </c>
      <c r="Y2" s="19">
        <f ca="1">1/(2*SUM(X$2:X2)-1)</f>
        <v>-3.179213167164975</v>
      </c>
      <c r="Z2" s="19">
        <f>1/V2</f>
        <v>1</v>
      </c>
      <c r="AA2" s="19" t="e">
        <f ca="1">(Y2-Z2)/(1-Z2)</f>
        <v>#DIV/0!</v>
      </c>
      <c r="AB2" s="30"/>
    </row>
    <row r="3" spans="1:28" x14ac:dyDescent="0.45">
      <c r="A3" s="7" t="b">
        <f>IFERROR(IF((D4-D3)&gt;0,ROW(D3)),"")</f>
        <v>0</v>
      </c>
      <c r="B3" s="8">
        <f>Calculations!G4</f>
        <v>0.26241943763189413</v>
      </c>
      <c r="C3" s="8">
        <f t="shared" si="0"/>
        <v>0.21401072263731249</v>
      </c>
      <c r="D3" s="20">
        <f t="shared" ref="D3:D16" si="2">E3*(1/(V3*(V3-1)))</f>
        <v>0.61309880738223732</v>
      </c>
      <c r="E3" s="21">
        <f t="shared" ref="E3:E14" si="3">SUM(F3:O3)</f>
        <v>1.2261976147644746</v>
      </c>
      <c r="F3" s="3">
        <f>(C$2/F$17)/((SUM(C$2:C3)-C$2)/(V3-F$17))</f>
        <v>1.2261976147644746</v>
      </c>
      <c r="G3" s="4"/>
      <c r="H3" s="4"/>
      <c r="I3" s="3"/>
      <c r="J3" s="3"/>
      <c r="K3" s="3"/>
      <c r="L3" s="4"/>
      <c r="M3" s="4"/>
      <c r="N3" s="4"/>
      <c r="O3" s="4"/>
      <c r="P3" s="4"/>
      <c r="Q3" s="4"/>
      <c r="R3" s="4"/>
      <c r="S3" s="4"/>
      <c r="T3" s="17">
        <f>SUM(C$1:C3)</f>
        <v>0.47643016026920659</v>
      </c>
      <c r="U3" s="10"/>
      <c r="V3" s="12">
        <v>2</v>
      </c>
      <c r="W3" s="17">
        <f t="shared" ca="1" si="1"/>
        <v>0.27950501410653933</v>
      </c>
      <c r="X3" s="10">
        <f t="shared" ref="X3:X16" ca="1" si="4">V3*W3</f>
        <v>0.55901002821307866</v>
      </c>
      <c r="Y3" s="28">
        <f ca="1">1/(2*SUM(X$2:X3)-1)</f>
        <v>1.2445909770427968</v>
      </c>
      <c r="Z3" s="10">
        <f t="shared" ref="Z3:Z16" si="5">1/V3</f>
        <v>0.5</v>
      </c>
      <c r="AA3" s="10">
        <f t="shared" ref="AA3:AA16" ca="1" si="6">(Y3-Z3)/(1-Z3)</f>
        <v>1.4891819540855935</v>
      </c>
      <c r="AB3" s="30"/>
    </row>
    <row r="4" spans="1:28" x14ac:dyDescent="0.45">
      <c r="A4" s="7" t="b">
        <f t="shared" ref="A4:A11" si="7">IFERROR(IF((D5-D4)&gt;0,ROW(D4)),"")</f>
        <v>0</v>
      </c>
      <c r="B4" s="8">
        <f>Calculations!G5</f>
        <v>0.16891718473735243</v>
      </c>
      <c r="C4" s="8">
        <f t="shared" si="0"/>
        <v>0.16891718473735243</v>
      </c>
      <c r="D4" s="22">
        <f t="shared" si="2"/>
        <v>0.46347370505907293</v>
      </c>
      <c r="E4" s="21">
        <f t="shared" si="3"/>
        <v>2.7808422303544376</v>
      </c>
      <c r="F4" s="3">
        <f t="shared" ref="F4:F14" si="8">(T$2/F$17)/((T4-T$2)/(V4-F$17))</f>
        <v>1.3705944778536987</v>
      </c>
      <c r="G4" s="3">
        <f t="shared" ref="G4:G14" si="9">(T$3/G$17)/((T4-T$3)/(V4-G$17))</f>
        <v>1.4102477525007386</v>
      </c>
      <c r="H4" s="4"/>
      <c r="I4" s="3"/>
      <c r="J4" s="3"/>
      <c r="K4" s="3"/>
      <c r="L4" s="4"/>
      <c r="M4" s="4"/>
      <c r="N4" s="4"/>
      <c r="O4" s="4"/>
      <c r="P4" s="4"/>
      <c r="Q4" s="4"/>
      <c r="R4" s="4"/>
      <c r="S4" s="4"/>
      <c r="T4" s="17">
        <f>SUM(C$1:C4)</f>
        <v>0.64534734500655899</v>
      </c>
      <c r="U4" s="23">
        <f t="shared" ref="U4:U16" si="10">D4-D3</f>
        <v>-0.14962510232316439</v>
      </c>
      <c r="V4" s="12">
        <v>3</v>
      </c>
      <c r="W4" s="17">
        <f t="shared" ca="1" si="1"/>
        <v>0.22061137648165222</v>
      </c>
      <c r="X4" s="10">
        <f t="shared" ca="1" si="4"/>
        <v>0.66183412944495668</v>
      </c>
      <c r="Y4" s="28">
        <f ca="1">1/(2*SUM(X$2:X4)-1)</f>
        <v>0.47011367963965689</v>
      </c>
      <c r="Z4" s="10">
        <f t="shared" si="5"/>
        <v>0.33333333333333331</v>
      </c>
      <c r="AA4" s="10">
        <f t="shared" ca="1" si="6"/>
        <v>0.20517051945948533</v>
      </c>
      <c r="AB4" s="30"/>
    </row>
    <row r="5" spans="1:28" x14ac:dyDescent="0.45">
      <c r="A5" s="7">
        <f t="shared" si="7"/>
        <v>5</v>
      </c>
      <c r="B5" s="8">
        <f>Calculations!G6</f>
        <v>0.12033023441510295</v>
      </c>
      <c r="C5" s="8">
        <f t="shared" si="0"/>
        <v>0.12033023441510295</v>
      </c>
      <c r="D5" s="22">
        <f t="shared" si="2"/>
        <v>0.41659766541737731</v>
      </c>
      <c r="E5" s="21">
        <f t="shared" si="3"/>
        <v>4.9991719850085277</v>
      </c>
      <c r="F5" s="3">
        <f t="shared" si="8"/>
        <v>1.5643230531669241</v>
      </c>
      <c r="G5" s="3">
        <f t="shared" si="9"/>
        <v>1.6471371176456089</v>
      </c>
      <c r="H5" s="3">
        <f t="shared" ref="H5:H14" si="11">(T$4/H$17)/((T5-T$4)/(V5-H$17))</f>
        <v>1.7877118141959949</v>
      </c>
      <c r="I5" s="3"/>
      <c r="J5" s="3"/>
      <c r="K5" s="3"/>
      <c r="L5" s="4"/>
      <c r="M5" s="4"/>
      <c r="N5" s="4"/>
      <c r="O5" s="4"/>
      <c r="P5" s="4"/>
      <c r="Q5" s="4"/>
      <c r="R5" s="4"/>
      <c r="S5" s="4"/>
      <c r="T5" s="17">
        <f>SUM(C$1:C5)</f>
        <v>0.76567757942166192</v>
      </c>
      <c r="U5" s="23">
        <f t="shared" si="10"/>
        <v>-4.6876039641695622E-2</v>
      </c>
      <c r="V5" s="12">
        <v>4</v>
      </c>
      <c r="W5" s="17">
        <f t="shared" ca="1" si="1"/>
        <v>0.15715522779965924</v>
      </c>
      <c r="X5" s="10">
        <f t="shared" ca="1" si="4"/>
        <v>0.62862091119863694</v>
      </c>
      <c r="Y5" s="28">
        <f ca="1">1/(2*SUM(X$2:X5)-1)</f>
        <v>0.29547449191549291</v>
      </c>
      <c r="Z5" s="10">
        <f t="shared" si="5"/>
        <v>0.25</v>
      </c>
      <c r="AA5" s="24">
        <f t="shared" ca="1" si="6"/>
        <v>6.0632655887323882E-2</v>
      </c>
      <c r="AB5" s="30"/>
    </row>
    <row r="6" spans="1:28" x14ac:dyDescent="0.45">
      <c r="A6" s="7">
        <f t="shared" si="7"/>
        <v>6</v>
      </c>
      <c r="B6" s="8">
        <f>Calculations!G7</f>
        <v>4.9984315291165232E-2</v>
      </c>
      <c r="C6" s="8">
        <f t="shared" si="0"/>
        <v>6.3330576626932075E-2</v>
      </c>
      <c r="D6" s="22">
        <f t="shared" si="2"/>
        <v>0.46223087933805013</v>
      </c>
      <c r="E6" s="21">
        <f t="shared" si="3"/>
        <v>9.2446175867610023</v>
      </c>
      <c r="F6" s="3">
        <f t="shared" si="8"/>
        <v>1.85262734044695</v>
      </c>
      <c r="G6" s="3">
        <f t="shared" si="9"/>
        <v>2.0269138997856593</v>
      </c>
      <c r="H6" s="3">
        <f t="shared" si="11"/>
        <v>2.3425332867512907</v>
      </c>
      <c r="I6" s="3">
        <f t="shared" ref="I6:I14" si="12">($T$5/I$17)/((T6-$T$5)/(V6-I$17))</f>
        <v>3.0225430597771012</v>
      </c>
      <c r="J6" s="3"/>
      <c r="K6" s="3"/>
      <c r="L6" s="4"/>
      <c r="M6" s="4"/>
      <c r="N6" s="4"/>
      <c r="O6" s="4"/>
      <c r="P6" s="4"/>
      <c r="Q6" s="4"/>
      <c r="R6" s="4"/>
      <c r="S6" s="4"/>
      <c r="T6" s="17">
        <f>SUM(C$1:C6)</f>
        <v>0.82900815604859401</v>
      </c>
      <c r="U6" s="23">
        <f t="shared" si="10"/>
        <v>4.5633213920672822E-2</v>
      </c>
      <c r="V6" s="12">
        <v>5</v>
      </c>
      <c r="W6" s="17">
        <f t="shared" ca="1" si="1"/>
        <v>8.2711807592390857E-2</v>
      </c>
      <c r="X6" s="10">
        <f t="shared" ca="1" si="4"/>
        <v>0.41355903796195426</v>
      </c>
      <c r="Y6" s="28">
        <f ca="1">1/(2*SUM(X$2:X6)-1)</f>
        <v>0.23744481022677269</v>
      </c>
      <c r="Z6" s="10">
        <f t="shared" si="5"/>
        <v>0.2</v>
      </c>
      <c r="AA6" s="10">
        <f t="shared" ca="1" si="6"/>
        <v>4.6806012783465849E-2</v>
      </c>
      <c r="AB6" s="30"/>
    </row>
    <row r="7" spans="1:28" x14ac:dyDescent="0.45">
      <c r="A7" s="7">
        <f t="shared" si="7"/>
        <v>7</v>
      </c>
      <c r="B7" s="8">
        <f>Calculations!G8</f>
        <v>6.3330576626932075E-2</v>
      </c>
      <c r="C7" s="8">
        <f t="shared" si="0"/>
        <v>4.9984315291165232E-2</v>
      </c>
      <c r="D7" s="22">
        <f t="shared" si="2"/>
        <v>0.46509108049407644</v>
      </c>
      <c r="E7" s="21">
        <f t="shared" si="3"/>
        <v>13.952732414822293</v>
      </c>
      <c r="F7" s="3">
        <f t="shared" si="8"/>
        <v>2.1280482869465676</v>
      </c>
      <c r="G7" s="3">
        <f t="shared" si="9"/>
        <v>2.3669883998937395</v>
      </c>
      <c r="H7" s="3">
        <f t="shared" si="11"/>
        <v>2.7620834859025996</v>
      </c>
      <c r="I7" s="3">
        <f t="shared" si="12"/>
        <v>3.3785390713476784</v>
      </c>
      <c r="J7" s="3">
        <f t="shared" ref="J7:J14" si="13">($T$6/J$17)/((T7-$T$6)/(V7-J$17))</f>
        <v>3.3170731707317089</v>
      </c>
      <c r="K7" s="3"/>
      <c r="L7" s="4"/>
      <c r="M7" s="4"/>
      <c r="N7" s="4"/>
      <c r="O7" s="4"/>
      <c r="P7" s="4"/>
      <c r="Q7" s="4"/>
      <c r="R7" s="4"/>
      <c r="S7" s="4"/>
      <c r="T7" s="17">
        <f>SUM(C$1:C7)</f>
        <v>0.87899247133975922</v>
      </c>
      <c r="U7" s="23">
        <f t="shared" si="10"/>
        <v>2.8602011560263096E-3</v>
      </c>
      <c r="V7" s="12">
        <v>6</v>
      </c>
      <c r="W7" s="17">
        <f t="shared" ca="1" si="1"/>
        <v>6.5281153104835343E-2</v>
      </c>
      <c r="X7" s="10">
        <f t="shared" ca="1" si="4"/>
        <v>0.39168691862901206</v>
      </c>
      <c r="Y7" s="28">
        <f ca="1">1/(2*SUM(X$2:X7)-1)</f>
        <v>0.20020505746269349</v>
      </c>
      <c r="Z7" s="10">
        <f t="shared" si="5"/>
        <v>0.16666666666666666</v>
      </c>
      <c r="AA7" s="10">
        <f t="shared" ca="1" si="6"/>
        <v>4.0246068955232195E-2</v>
      </c>
      <c r="AB7" s="30"/>
    </row>
    <row r="8" spans="1:28" x14ac:dyDescent="0.45">
      <c r="A8" s="7" t="b">
        <f t="shared" si="7"/>
        <v>0</v>
      </c>
      <c r="B8" s="8">
        <f>Calculations!G9</f>
        <v>3.2638453202532371E-2</v>
      </c>
      <c r="C8" s="8">
        <f t="shared" si="0"/>
        <v>3.5447441966577314E-2</v>
      </c>
      <c r="D8" s="22">
        <f t="shared" si="2"/>
        <v>0.48110347171615947</v>
      </c>
      <c r="E8" s="21">
        <f t="shared" si="3"/>
        <v>20.206345812078698</v>
      </c>
      <c r="F8" s="3">
        <f t="shared" si="8"/>
        <v>2.4148269640806954</v>
      </c>
      <c r="G8" s="3">
        <f t="shared" si="9"/>
        <v>2.7192896788580168</v>
      </c>
      <c r="H8" s="3">
        <f t="shared" si="11"/>
        <v>3.1976473081814327</v>
      </c>
      <c r="I8" s="3">
        <f t="shared" si="12"/>
        <v>3.8602391450206071</v>
      </c>
      <c r="J8" s="3">
        <f t="shared" si="13"/>
        <v>3.881498789952432</v>
      </c>
      <c r="K8" s="3">
        <f>($T$7/K$17)/((T8-$T$7)/(V8-K$17))</f>
        <v>4.1328439259855152</v>
      </c>
      <c r="L8" s="4"/>
      <c r="M8" s="4"/>
      <c r="N8" s="4"/>
      <c r="O8" s="4"/>
      <c r="P8" s="4"/>
      <c r="Q8" s="4"/>
      <c r="R8" s="4"/>
      <c r="S8" s="4"/>
      <c r="T8" s="17">
        <f>SUM(C$1:C8)</f>
        <v>0.91443991330633656</v>
      </c>
      <c r="U8" s="23">
        <f t="shared" si="10"/>
        <v>1.6012391222083033E-2</v>
      </c>
      <c r="V8" s="12">
        <v>7</v>
      </c>
      <c r="W8" s="17">
        <f t="shared" ca="1" si="1"/>
        <v>4.6295520359041699E-2</v>
      </c>
      <c r="X8" s="10">
        <f t="shared" ca="1" si="4"/>
        <v>0.32406864251329187</v>
      </c>
      <c r="Y8" s="28">
        <f ca="1">1/(2*SUM(X$2:X8)-1)</f>
        <v>0.17721019795625059</v>
      </c>
      <c r="Z8" s="10">
        <f t="shared" si="5"/>
        <v>0.14285714285714285</v>
      </c>
      <c r="AA8" s="10">
        <f t="shared" ca="1" si="6"/>
        <v>4.0078564282292367E-2</v>
      </c>
      <c r="AB8" s="30"/>
    </row>
    <row r="9" spans="1:28" x14ac:dyDescent="0.45">
      <c r="A9" s="7">
        <f t="shared" si="7"/>
        <v>9</v>
      </c>
      <c r="B9" s="8">
        <f>Calculations!G10</f>
        <v>7.3504249130211599E-3</v>
      </c>
      <c r="C9" s="8">
        <f t="shared" si="0"/>
        <v>3.2638453202532371E-2</v>
      </c>
      <c r="D9" s="22">
        <f t="shared" si="2"/>
        <v>0.46471545945718612</v>
      </c>
      <c r="E9" s="21">
        <f t="shared" si="3"/>
        <v>26.024065729602423</v>
      </c>
      <c r="F9" s="3">
        <f t="shared" si="8"/>
        <v>2.6829943873460165</v>
      </c>
      <c r="G9" s="3">
        <f t="shared" si="9"/>
        <v>3.036855260168144</v>
      </c>
      <c r="H9" s="3">
        <f t="shared" si="11"/>
        <v>3.5646944851377533</v>
      </c>
      <c r="I9" s="3">
        <f t="shared" si="12"/>
        <v>4.2209165225593459</v>
      </c>
      <c r="J9" s="3">
        <f t="shared" si="13"/>
        <v>4.2127890827848562</v>
      </c>
      <c r="K9" s="3">
        <f>($T$7/K$17)/((T9-$T$7)/(V9-K$17))</f>
        <v>4.3033507853403137</v>
      </c>
      <c r="L9" s="3">
        <f>($T$8/L$17)/((T9-$T$8)/(V9-L$17))</f>
        <v>4.0024652062659962</v>
      </c>
      <c r="M9" s="4"/>
      <c r="N9" s="4"/>
      <c r="O9" s="4"/>
      <c r="P9" s="4"/>
      <c r="Q9" s="4"/>
      <c r="R9" s="4"/>
      <c r="S9" s="4"/>
      <c r="T9" s="17">
        <f>SUM(C$1:C9)</f>
        <v>0.9470783665088689</v>
      </c>
      <c r="U9" s="23">
        <f t="shared" si="10"/>
        <v>-1.638801225897335E-2</v>
      </c>
      <c r="V9" s="12">
        <v>8</v>
      </c>
      <c r="W9" s="17">
        <f t="shared" ca="1" si="1"/>
        <v>4.2626889019246356E-2</v>
      </c>
      <c r="X9" s="10">
        <f t="shared" ca="1" si="4"/>
        <v>0.34101511215397085</v>
      </c>
      <c r="Y9" s="28">
        <f ca="1">1/(2*SUM(X$2:X9)-1)</f>
        <v>0.15810160888337985</v>
      </c>
      <c r="Z9" s="10">
        <f t="shared" si="5"/>
        <v>0.125</v>
      </c>
      <c r="AA9" s="10">
        <f t="shared" ca="1" si="6"/>
        <v>3.7830410152434109E-2</v>
      </c>
      <c r="AB9" s="30"/>
    </row>
    <row r="10" spans="1:28" x14ac:dyDescent="0.45">
      <c r="A10" s="7">
        <f t="shared" si="7"/>
        <v>10</v>
      </c>
      <c r="B10" s="8">
        <f>Calculations!G11</f>
        <v>1.1264472708606628E-2</v>
      </c>
      <c r="C10" s="8">
        <f t="shared" si="0"/>
        <v>1.5492214680887469E-2</v>
      </c>
      <c r="D10" s="22">
        <f t="shared" si="2"/>
        <v>0.53683555710673314</v>
      </c>
      <c r="E10" s="21">
        <f t="shared" si="3"/>
        <v>38.652160111684786</v>
      </c>
      <c r="F10" s="3">
        <f t="shared" si="8"/>
        <v>2.9984318677066577</v>
      </c>
      <c r="G10" s="3">
        <f t="shared" si="9"/>
        <v>3.4300903384759782</v>
      </c>
      <c r="H10" s="3">
        <f t="shared" si="11"/>
        <v>4.068726823238566</v>
      </c>
      <c r="I10" s="3">
        <f t="shared" si="12"/>
        <v>4.8610004707245542</v>
      </c>
      <c r="J10" s="3">
        <f t="shared" si="13"/>
        <v>4.9655172413793114</v>
      </c>
      <c r="K10" s="3">
        <f>($T$7/K$17)/((T10-$T$7)/(V10-K$17))</f>
        <v>5.2585089141004859</v>
      </c>
      <c r="L10" s="3">
        <f>($T$8/L$17)/((T10-$T$8)/(V10-L$17))</f>
        <v>5.4283174979368178</v>
      </c>
      <c r="M10" s="3">
        <f>($T$9/M$17)/((T10-$T$9)/(V10-M$17))</f>
        <v>7.6415669581224144</v>
      </c>
      <c r="N10" s="4"/>
      <c r="O10" s="4"/>
      <c r="P10" s="4"/>
      <c r="Q10" s="4"/>
      <c r="R10" s="4"/>
      <c r="S10" s="4"/>
      <c r="T10" s="17">
        <f>SUM(C$1:C10)</f>
        <v>0.96257058118975636</v>
      </c>
      <c r="U10" s="23">
        <f t="shared" si="10"/>
        <v>7.2120097649547021E-2</v>
      </c>
      <c r="V10" s="12">
        <v>9</v>
      </c>
      <c r="W10" s="17">
        <f t="shared" ca="1" si="1"/>
        <v>2.0233339851206272E-2</v>
      </c>
      <c r="X10" s="10">
        <f t="shared" ca="1" si="4"/>
        <v>0.18210005866085643</v>
      </c>
      <c r="Y10" s="28">
        <f ca="1">1/(2*SUM(X$2:X10)-1)</f>
        <v>0.14949367000508068</v>
      </c>
      <c r="Z10" s="10">
        <f t="shared" si="5"/>
        <v>0.1111111111111111</v>
      </c>
      <c r="AA10" s="10">
        <f t="shared" ca="1" si="6"/>
        <v>4.3180378755715773E-2</v>
      </c>
      <c r="AB10" s="30"/>
    </row>
    <row r="11" spans="1:28" x14ac:dyDescent="0.45">
      <c r="A11" s="7">
        <f t="shared" si="7"/>
        <v>11</v>
      </c>
      <c r="B11" s="8">
        <f>Calculations!G12</f>
        <v>3.5447441966577314E-2</v>
      </c>
      <c r="C11" s="8">
        <f t="shared" si="0"/>
        <v>1.1264472708606628E-2</v>
      </c>
      <c r="D11" s="22">
        <f t="shared" si="2"/>
        <v>0.60108185923238622</v>
      </c>
      <c r="E11" s="21">
        <f t="shared" si="3"/>
        <v>54.097367330914757</v>
      </c>
      <c r="F11" s="3">
        <f t="shared" si="8"/>
        <v>3.3198244242679338</v>
      </c>
      <c r="G11" s="3">
        <f t="shared" si="9"/>
        <v>3.8313266827198715</v>
      </c>
      <c r="H11" s="3">
        <f t="shared" si="11"/>
        <v>4.5840694519804668</v>
      </c>
      <c r="I11" s="3">
        <f t="shared" si="12"/>
        <v>5.517536048224132</v>
      </c>
      <c r="J11" s="3">
        <f t="shared" si="13"/>
        <v>5.7241311410849658</v>
      </c>
      <c r="K11" s="3">
        <f>($T$7/K$17)/((T11-$T$7)/(V11-K$17))</f>
        <v>6.1786063293993827</v>
      </c>
      <c r="L11" s="3">
        <f>($T$8/L$17)/((T11-$T$8)/(V11-L$17))</f>
        <v>6.59823036164412</v>
      </c>
      <c r="M11" s="3">
        <f>($T$9/M$17)/((T11-$T$9)/(V11-M$17))</f>
        <v>8.8489874766853145</v>
      </c>
      <c r="N11" s="3">
        <f>($T$10/N$17)/((T11-$T$10)/(V11-N$17))</f>
        <v>9.494655414908566</v>
      </c>
      <c r="O11" s="4"/>
      <c r="P11" s="4"/>
      <c r="Q11" s="4"/>
      <c r="R11" s="4"/>
      <c r="S11" s="4"/>
      <c r="T11" s="17">
        <f>SUM(C$1:C11)</f>
        <v>0.973835053898363</v>
      </c>
      <c r="U11" s="23">
        <f t="shared" si="10"/>
        <v>6.4246302125653076E-2</v>
      </c>
      <c r="V11" s="12">
        <v>10</v>
      </c>
      <c r="W11" s="17">
        <f t="shared" ca="1" si="1"/>
        <v>1.471177034740263E-2</v>
      </c>
      <c r="X11" s="10">
        <f t="shared" ca="1" si="4"/>
        <v>0.14711770347402631</v>
      </c>
      <c r="Y11" s="28">
        <f ca="1">1/(2*SUM(X$2:X11)-1)</f>
        <v>0.14319504536636421</v>
      </c>
      <c r="Z11" s="10">
        <f t="shared" si="5"/>
        <v>0.1</v>
      </c>
      <c r="AA11" s="10">
        <f t="shared" ca="1" si="6"/>
        <v>4.799449485151578E-2</v>
      </c>
      <c r="AB11" s="30"/>
    </row>
    <row r="12" spans="1:28" x14ac:dyDescent="0.45">
      <c r="A12" s="7" t="b">
        <f>IFERROR(IF((D17-D12)&gt;0,ROW(D12)),"")</f>
        <v>0</v>
      </c>
      <c r="B12" s="8">
        <f>Calculations!G13</f>
        <v>9.7316488906633199E-3</v>
      </c>
      <c r="C12" s="8">
        <f t="shared" si="0"/>
        <v>9.7316488906633199E-3</v>
      </c>
      <c r="D12" s="22">
        <f t="shared" si="2"/>
        <v>0.63665851893887282</v>
      </c>
      <c r="E12" s="21">
        <f t="shared" si="3"/>
        <v>70.032437083276008</v>
      </c>
      <c r="F12" s="3">
        <f t="shared" si="8"/>
        <v>3.6389160759656352</v>
      </c>
      <c r="G12" s="3">
        <f t="shared" si="9"/>
        <v>4.2275315254523216</v>
      </c>
      <c r="H12" s="3">
        <f t="shared" si="11"/>
        <v>5.0881956155143335</v>
      </c>
      <c r="I12" s="3">
        <f t="shared" si="12"/>
        <v>6.1496220797068233</v>
      </c>
      <c r="J12" s="3">
        <f t="shared" si="13"/>
        <v>6.4364592462751959</v>
      </c>
      <c r="K12" s="3">
        <f>($T$7/K$17)/((T12-$T$7)/(V12-K$17))</f>
        <v>7.0045336787564736</v>
      </c>
      <c r="L12" s="3">
        <f>($T$8/L$17)/((T12-$T$8)/(V12-L$17))</f>
        <v>7.5591112682696826</v>
      </c>
      <c r="M12" s="3">
        <f>($T$9/M$17)/((T12-$T$9)/(V12-M$17))</f>
        <v>9.7333675263774779</v>
      </c>
      <c r="N12" s="3">
        <f>($T$10/N$17)/((T12-$T$10)/(V12-N$17))</f>
        <v>10.187813620071658</v>
      </c>
      <c r="O12" s="3">
        <f>($T$11/O$17)/((T12-$T$11)/(V12-O$17))</f>
        <v>10.006886446886407</v>
      </c>
      <c r="P12" s="3"/>
      <c r="Q12" s="3"/>
      <c r="R12" s="3"/>
      <c r="S12" s="3"/>
      <c r="T12" s="17">
        <f>SUM(C$1:C12)</f>
        <v>0.98356670278902636</v>
      </c>
      <c r="U12" s="23">
        <f t="shared" si="10"/>
        <v>3.5576659706486602E-2</v>
      </c>
      <c r="V12" s="12">
        <v>11</v>
      </c>
      <c r="W12" s="17">
        <f t="shared" ca="1" si="1"/>
        <v>1.2709852230509232E-2</v>
      </c>
      <c r="X12" s="10">
        <f t="shared" ca="1" si="4"/>
        <v>0.13980837453560155</v>
      </c>
      <c r="Y12" s="28">
        <f ca="1">1/(2*SUM(X$2:X12)-1)</f>
        <v>0.1376822834872794</v>
      </c>
      <c r="Z12" s="10">
        <f t="shared" si="5"/>
        <v>9.0909090909090912E-2</v>
      </c>
      <c r="AA12" s="10">
        <f t="shared" ca="1" si="6"/>
        <v>5.1450511836007337E-2</v>
      </c>
      <c r="AB12" s="30"/>
    </row>
    <row r="13" spans="1:28" x14ac:dyDescent="0.45">
      <c r="A13" s="7" t="b">
        <f>IFERROR(IF((D18-D13)&gt;0,ROW(D13)),"")</f>
        <v>0</v>
      </c>
      <c r="B13" s="8">
        <f>Calculations!G14</f>
        <v>9.0828722979524323E-3</v>
      </c>
      <c r="C13" s="8">
        <f t="shared" si="0"/>
        <v>9.0828722979524323E-3</v>
      </c>
      <c r="D13" s="22">
        <f t="shared" si="2"/>
        <v>0.5717953879158153</v>
      </c>
      <c r="E13" s="21">
        <f t="shared" si="3"/>
        <v>75.476991204887611</v>
      </c>
      <c r="F13" s="3">
        <f t="shared" si="8"/>
        <v>3.9530192824017569</v>
      </c>
      <c r="G13" s="3">
        <f t="shared" si="9"/>
        <v>4.6146090847569985</v>
      </c>
      <c r="H13" s="3">
        <f t="shared" si="11"/>
        <v>5.5745165660795655</v>
      </c>
      <c r="I13" s="3">
        <f t="shared" si="12"/>
        <v>6.7468903128533713</v>
      </c>
      <c r="J13" s="3">
        <f t="shared" si="13"/>
        <v>7.0924062214089636</v>
      </c>
      <c r="K13" s="3">
        <f t="shared" ref="K13:K16" si="14">($T$7/K$17)/((T13-$T$7)/(V13-K$17))</f>
        <v>7.7337222431313455</v>
      </c>
      <c r="L13" s="3">
        <f t="shared" ref="L13:L16" si="15">($T$8/L$17)/((T13-$T$8)/(V13-L$17))</f>
        <v>8.3515431696835485</v>
      </c>
      <c r="M13" s="3">
        <f t="shared" ref="M13:M16" si="16">($T$9/M$17)/((T13-$T$9)/(V13-M$17))</f>
        <v>10.391192115143912</v>
      </c>
      <c r="N13" s="3">
        <f t="shared" ref="N13:N16" si="17">($T$10/N$17)/((T13-$T$10)/(V13-N$17))</f>
        <v>10.667140712649097</v>
      </c>
      <c r="O13" s="3">
        <f>($T$11/O$17)/((T13-$T$11)/(V13-O$17))</f>
        <v>10.351951496779046</v>
      </c>
      <c r="P13" s="3">
        <f>($T$12/P$17)/((T13-$T$12)/(V13-P$17))</f>
        <v>9.8443699157984579</v>
      </c>
      <c r="Q13" s="3"/>
      <c r="R13" s="3"/>
      <c r="S13" s="3"/>
      <c r="T13" s="17">
        <f>SUM(C$1:C13)</f>
        <v>0.99264957508697882</v>
      </c>
      <c r="U13" s="23">
        <f t="shared" si="10"/>
        <v>-6.4863131023057519E-2</v>
      </c>
      <c r="V13" s="12">
        <v>12</v>
      </c>
      <c r="W13" s="17">
        <f t="shared" ref="W13:W16" ca="1" si="18">C13/SUM(INDIRECT("C$2:C$"&amp;$A$18))</f>
        <v>1.1862528748475284E-2</v>
      </c>
      <c r="X13" s="10">
        <f t="shared" ca="1" si="4"/>
        <v>0.1423503449817034</v>
      </c>
      <c r="Y13" s="28">
        <f ca="1">1/(2*SUM(X$2:X13)-1)</f>
        <v>0.13248894969350281</v>
      </c>
      <c r="Z13" s="10">
        <f t="shared" si="5"/>
        <v>8.3333333333333329E-2</v>
      </c>
      <c r="AA13" s="10">
        <f t="shared" ca="1" si="6"/>
        <v>5.3624308756548521E-2</v>
      </c>
      <c r="AB13" s="30"/>
    </row>
    <row r="14" spans="1:28" x14ac:dyDescent="0.45">
      <c r="A14" s="7" t="b">
        <f>IFERROR(IF((D19-D14)&gt;0,ROW(D14)),"")</f>
        <v>0</v>
      </c>
      <c r="B14" s="8">
        <f>Calculations!G15</f>
        <v>1.5492214680887469E-2</v>
      </c>
      <c r="C14" s="8">
        <f t="shared" si="0"/>
        <v>7.3504249130211599E-3</v>
      </c>
      <c r="D14" s="22">
        <f t="shared" si="2"/>
        <v>0.52477535765310301</v>
      </c>
      <c r="E14" s="21">
        <f t="shared" si="3"/>
        <v>81.864955793884064</v>
      </c>
      <c r="F14" s="3">
        <f t="shared" si="8"/>
        <v>4.269409217445097</v>
      </c>
      <c r="G14" s="3">
        <f t="shared" si="9"/>
        <v>5.0048067757836536</v>
      </c>
      <c r="H14" s="3">
        <f t="shared" si="11"/>
        <v>6.0655342245451784</v>
      </c>
      <c r="I14" s="3">
        <f t="shared" si="12"/>
        <v>7.3521541363677816</v>
      </c>
      <c r="J14" s="3">
        <f t="shared" si="13"/>
        <v>7.7571714476317508</v>
      </c>
      <c r="K14" s="3">
        <f t="shared" si="14"/>
        <v>8.474606728333228</v>
      </c>
      <c r="L14" s="3">
        <f t="shared" si="15"/>
        <v>9.1608794505219748</v>
      </c>
      <c r="M14" s="3">
        <f t="shared" si="16"/>
        <v>11.184915128654161</v>
      </c>
      <c r="N14" s="3">
        <f t="shared" si="17"/>
        <v>11.429756613756581</v>
      </c>
      <c r="O14" s="3">
        <f t="shared" ref="O14:O16" si="19">($T$11/O$17)/((T14-$T$11)/(V14-O$17))</f>
        <v>11.165722070844648</v>
      </c>
      <c r="P14" s="3">
        <f>($T$12/P$17)/((T14-$T$12)/(V14-P$17))</f>
        <v>10.882192861368535</v>
      </c>
      <c r="Q14" s="3">
        <f>($T$13/Q$17)/((T14-$T$13)/(V14-Q$17))</f>
        <v>11.253879728418978</v>
      </c>
      <c r="R14" s="3"/>
      <c r="S14" s="3"/>
      <c r="T14" s="17">
        <f>SUM(C$1:C14)</f>
        <v>1</v>
      </c>
      <c r="U14" s="23">
        <f t="shared" si="10"/>
        <v>-4.7020030262712287E-2</v>
      </c>
      <c r="V14" s="12">
        <v>13</v>
      </c>
      <c r="W14" s="17">
        <f t="shared" ca="1" si="18"/>
        <v>9.599895714032981E-3</v>
      </c>
      <c r="X14" s="10">
        <f t="shared" ca="1" si="4"/>
        <v>0.12479864428242875</v>
      </c>
      <c r="Y14" s="28">
        <f ca="1">1/(2*SUM(X$2:X14)-1)</f>
        <v>0.12824793382508357</v>
      </c>
      <c r="Z14" s="10">
        <f t="shared" si="5"/>
        <v>7.6923076923076927E-2</v>
      </c>
      <c r="AA14" s="10">
        <f t="shared" ca="1" si="6"/>
        <v>5.5601928310507191E-2</v>
      </c>
      <c r="AB14" s="30"/>
    </row>
    <row r="15" spans="1:28" x14ac:dyDescent="0.45">
      <c r="A15" s="7" t="b">
        <f t="shared" ref="A15:A16" si="20">IFERROR(IF((D20-D15)&gt;0,ROW(D15)),"")</f>
        <v>0</v>
      </c>
      <c r="B15" s="8">
        <f>Calculations!C16</f>
        <v>2E-3</v>
      </c>
      <c r="C15" s="8">
        <f t="shared" ref="C15:C16" si="21">LARGE($B$2:$B$17,ROW(A15)-1)</f>
        <v>2E-3</v>
      </c>
      <c r="D15" s="22">
        <f t="shared" si="2"/>
        <v>0.90338964066989069</v>
      </c>
      <c r="E15" s="21">
        <f t="shared" ref="E15:E16" si="22">SUM(F15:S15)</f>
        <v>164.4169146019201</v>
      </c>
      <c r="F15" s="3">
        <f t="shared" ref="F15:F16" si="23">(T$2/F$17)/((T15-T$2)/(V15-F$17))</f>
        <v>4.612685707005733</v>
      </c>
      <c r="G15" s="3">
        <f t="shared" ref="G15:G16" si="24">(T$3/G$17)/((T15-T$3)/(V15-G$17))</f>
        <v>5.4390125641141394</v>
      </c>
      <c r="H15" s="3">
        <f t="shared" ref="H15:H16" si="25">(T$4/H$17)/((T15-T$4)/(V15-H$17))</f>
        <v>6.6346726015565469</v>
      </c>
      <c r="I15" s="3">
        <f t="shared" ref="I15:I16" si="26">($T$5/I$17)/((T15-$T$5)/(V15-I$17))</f>
        <v>8.0999252794959506</v>
      </c>
      <c r="J15" s="3">
        <f t="shared" ref="J15:J16" si="27">($T$6/J$17)/((T15-$T$6)/(V15-J$17))</f>
        <v>8.6259250540542105</v>
      </c>
      <c r="K15" s="3">
        <f t="shared" si="14"/>
        <v>9.5277904901536576</v>
      </c>
      <c r="L15" s="3">
        <f t="shared" si="15"/>
        <v>10.44357021373887</v>
      </c>
      <c r="M15" s="3">
        <f t="shared" si="16"/>
        <v>12.933132715296138</v>
      </c>
      <c r="N15" s="3">
        <f t="shared" si="17"/>
        <v>13.562498513302449</v>
      </c>
      <c r="O15" s="3">
        <f t="shared" si="19"/>
        <v>13.830455068284499</v>
      </c>
      <c r="P15" s="3">
        <f t="shared" ref="P15:P16" si="28">($T$12/P$17)/((T15-$T$12)/(V15-P$17))</f>
        <v>14.552223692097598</v>
      </c>
      <c r="Q15" s="3">
        <f t="shared" ref="Q15:Q16" si="29">($T$13/Q$17)/((T15-$T$13)/(V15-Q$17))</f>
        <v>17.693484241281883</v>
      </c>
      <c r="R15" s="3">
        <f>($T$14/R$17)/((T15-$T$14)/(V15-R$17))</f>
        <v>38.461538461538431</v>
      </c>
      <c r="S15" s="3"/>
      <c r="T15" s="17">
        <f>SUM(C$1:C15)</f>
        <v>1.002</v>
      </c>
      <c r="U15" s="23">
        <f t="shared" si="10"/>
        <v>0.37861428301678768</v>
      </c>
      <c r="V15" s="12">
        <v>14</v>
      </c>
      <c r="W15" s="17">
        <f t="shared" ca="1" si="18"/>
        <v>2.6120655139342816E-3</v>
      </c>
      <c r="X15" s="10">
        <f t="shared" ca="1" si="4"/>
        <v>3.6568917195079945E-2</v>
      </c>
      <c r="Y15" s="28">
        <f ca="1">1/(2*SUM(X$2:X15)-1)</f>
        <v>0.12705617534253338</v>
      </c>
      <c r="Z15" s="10">
        <f t="shared" si="5"/>
        <v>7.1428571428571425E-2</v>
      </c>
      <c r="AA15" s="10">
        <f t="shared" ca="1" si="6"/>
        <v>5.9906650368882111E-2</v>
      </c>
      <c r="AB15" s="30"/>
    </row>
    <row r="16" spans="1:28" x14ac:dyDescent="0.45">
      <c r="A16" s="7" t="b">
        <f t="shared" si="20"/>
        <v>0</v>
      </c>
      <c r="B16" s="8">
        <f>Calculations!C17</f>
        <v>1E-3</v>
      </c>
      <c r="C16" s="8">
        <f t="shared" si="21"/>
        <v>1E-3</v>
      </c>
      <c r="D16" s="22">
        <f t="shared" si="2"/>
        <v>1.2929277219121291</v>
      </c>
      <c r="E16" s="21">
        <f t="shared" si="22"/>
        <v>271.51482160154711</v>
      </c>
      <c r="F16" s="3">
        <f t="shared" si="23"/>
        <v>4.9608000986399352</v>
      </c>
      <c r="G16" s="3">
        <f t="shared" si="24"/>
        <v>5.881073711576545</v>
      </c>
      <c r="H16" s="3">
        <f t="shared" si="25"/>
        <v>7.217587634218952</v>
      </c>
      <c r="I16" s="3">
        <f t="shared" si="26"/>
        <v>8.8723742926535962</v>
      </c>
      <c r="J16" s="3">
        <f t="shared" si="27"/>
        <v>9.5292760536537262</v>
      </c>
      <c r="K16" s="3">
        <f t="shared" si="14"/>
        <v>10.632327901816925</v>
      </c>
      <c r="L16" s="3">
        <f t="shared" si="15"/>
        <v>11.800735812859029</v>
      </c>
      <c r="M16" s="3">
        <f t="shared" si="16"/>
        <v>14.818836985988412</v>
      </c>
      <c r="N16" s="3">
        <f t="shared" si="17"/>
        <v>15.872444860141819</v>
      </c>
      <c r="O16" s="3">
        <f t="shared" si="19"/>
        <v>16.695300078811155</v>
      </c>
      <c r="P16" s="3">
        <f t="shared" si="28"/>
        <v>18.404525763854778</v>
      </c>
      <c r="Q16" s="3">
        <f t="shared" si="29"/>
        <v>23.976058553842627</v>
      </c>
      <c r="R16" s="3">
        <f>($T$14/R$17)/((T16-$T$14)/(V16-R$17))</f>
        <v>51.282051282053139</v>
      </c>
      <c r="S16" s="3">
        <f>($T$15/S$17)/((T16-$T$15)/(V16-S$17))</f>
        <v>71.571428571436456</v>
      </c>
      <c r="T16" s="17">
        <f>SUM(C$1:C16)</f>
        <v>1.0029999999999999</v>
      </c>
      <c r="U16" s="23">
        <f t="shared" si="10"/>
        <v>0.38953808124223843</v>
      </c>
      <c r="V16" s="12">
        <v>15</v>
      </c>
      <c r="W16" s="17">
        <f t="shared" ca="1" si="18"/>
        <v>1.3060327569671408E-3</v>
      </c>
      <c r="X16" s="10">
        <f t="shared" ca="1" si="4"/>
        <v>1.9590491354507113E-2</v>
      </c>
      <c r="Y16" s="28">
        <f ca="1">1/(2*SUM(X$2:X16)-1)</f>
        <v>0.12642679924463504</v>
      </c>
      <c r="Z16" s="10">
        <f t="shared" si="5"/>
        <v>6.6666666666666666E-2</v>
      </c>
      <c r="AA16" s="10">
        <f t="shared" ca="1" si="6"/>
        <v>6.4028713476394689E-2</v>
      </c>
      <c r="AB16" s="30"/>
    </row>
    <row r="17" spans="1:27" x14ac:dyDescent="0.45">
      <c r="A17" s="7"/>
      <c r="B17" s="7"/>
      <c r="C17" s="25"/>
      <c r="D17" s="7"/>
      <c r="E17" s="7"/>
      <c r="F17" s="11">
        <v>1</v>
      </c>
      <c r="G17" s="11">
        <v>2</v>
      </c>
      <c r="H17" s="11">
        <v>3</v>
      </c>
      <c r="I17" s="11">
        <v>4</v>
      </c>
      <c r="J17" s="11">
        <v>5</v>
      </c>
      <c r="K17" s="11">
        <v>6</v>
      </c>
      <c r="L17" s="11">
        <v>7</v>
      </c>
      <c r="M17" s="11">
        <v>8</v>
      </c>
      <c r="N17" s="11">
        <v>9</v>
      </c>
      <c r="O17" s="11">
        <v>10</v>
      </c>
      <c r="P17" s="11">
        <v>11</v>
      </c>
      <c r="Q17" s="11">
        <v>12</v>
      </c>
      <c r="R17" s="11">
        <v>13</v>
      </c>
      <c r="S17" s="11">
        <v>14</v>
      </c>
      <c r="T17" s="7"/>
      <c r="U17" s="26"/>
      <c r="V17" s="7"/>
      <c r="W17" s="27"/>
      <c r="X17" s="15"/>
      <c r="Y17" s="15"/>
      <c r="Z17" s="15"/>
      <c r="AA17" s="15"/>
    </row>
    <row r="18" spans="1:27" x14ac:dyDescent="0.45">
      <c r="A18" s="29">
        <f>MIN(A2:A16)</f>
        <v>5</v>
      </c>
      <c r="B18" s="31"/>
      <c r="C18" s="6">
        <f ca="1">SUM(INDIRECT("c2:c"&amp;A18))</f>
        <v>0.76567757942166192</v>
      </c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</row>
  </sheetData>
  <sheetProtection algorithmName="SHA-512" hashValue="0snXOiShVITNnszUJEVZPBeDpIOrygY8U5kWzR+iu8CU0avftKax/7i/tKeuCuuP2aIu/RWJ6QEvpJ9F2ZSLpw==" saltValue="roJdtxiIvKcwgrDJYPh8AQ==" spinCount="100000" sheet="1" formatCells="0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8"/>
  <sheetViews>
    <sheetView workbookViewId="0">
      <selection activeCell="B4" sqref="B4"/>
    </sheetView>
  </sheetViews>
  <sheetFormatPr defaultColWidth="8.796875" defaultRowHeight="14.25" x14ac:dyDescent="0.45"/>
  <cols>
    <col min="1" max="1" width="6.1328125" bestFit="1" customWidth="1"/>
    <col min="2" max="2" width="11.1328125" customWidth="1"/>
    <col min="3" max="3" width="11" bestFit="1" customWidth="1"/>
    <col min="6" max="7" width="4.796875" bestFit="1" customWidth="1"/>
    <col min="8" max="10" width="4.33203125" bestFit="1" customWidth="1"/>
    <col min="11" max="11" width="5.1328125" customWidth="1"/>
    <col min="12" max="14" width="5.33203125" bestFit="1" customWidth="1"/>
    <col min="15" max="15" width="6.6640625" bestFit="1" customWidth="1"/>
    <col min="16" max="19" width="5.33203125" customWidth="1"/>
    <col min="23" max="23" width="9.6640625" bestFit="1" customWidth="1"/>
    <col min="24" max="24" width="11.796875" bestFit="1" customWidth="1"/>
    <col min="28" max="28" width="10.46484375" customWidth="1"/>
  </cols>
  <sheetData>
    <row r="1" spans="1:28" x14ac:dyDescent="0.45">
      <c r="A1" s="7" t="s">
        <v>23</v>
      </c>
      <c r="B1" s="10" t="s">
        <v>13</v>
      </c>
      <c r="C1" s="24" t="s">
        <v>24</v>
      </c>
      <c r="D1" s="11" t="s">
        <v>0</v>
      </c>
      <c r="E1" s="7" t="s">
        <v>1</v>
      </c>
      <c r="F1" s="9" t="s">
        <v>2</v>
      </c>
      <c r="G1" s="9" t="s">
        <v>3</v>
      </c>
      <c r="H1" s="9" t="s">
        <v>4</v>
      </c>
      <c r="I1" s="9" t="s">
        <v>5</v>
      </c>
      <c r="J1" s="9" t="s">
        <v>6</v>
      </c>
      <c r="K1" s="9" t="s">
        <v>7</v>
      </c>
      <c r="L1" s="9" t="s">
        <v>8</v>
      </c>
      <c r="M1" s="9" t="s">
        <v>9</v>
      </c>
      <c r="N1" s="9" t="s">
        <v>10</v>
      </c>
      <c r="O1" s="9" t="s">
        <v>11</v>
      </c>
      <c r="P1" s="9" t="s">
        <v>35</v>
      </c>
      <c r="Q1" s="9" t="s">
        <v>36</v>
      </c>
      <c r="R1" s="9" t="s">
        <v>40</v>
      </c>
      <c r="S1" s="9" t="s">
        <v>41</v>
      </c>
      <c r="T1" s="12" t="s">
        <v>14</v>
      </c>
      <c r="U1" s="10"/>
      <c r="V1" s="13" t="s">
        <v>15</v>
      </c>
      <c r="W1" s="14" t="s">
        <v>16</v>
      </c>
      <c r="X1" s="15" t="s">
        <v>17</v>
      </c>
      <c r="Y1" s="15" t="s">
        <v>18</v>
      </c>
      <c r="Z1" s="15" t="s">
        <v>19</v>
      </c>
      <c r="AA1" s="15" t="s">
        <v>20</v>
      </c>
    </row>
    <row r="2" spans="1:28" x14ac:dyDescent="0.45">
      <c r="A2" s="7"/>
      <c r="B2" s="8">
        <f>Calculations!H3</f>
        <v>0.19729028000918064</v>
      </c>
      <c r="C2" s="8">
        <f t="shared" ref="C2:C14" si="0">LARGE($B$2:$B$17,ROW(A2)-1)</f>
        <v>0.26457424833601101</v>
      </c>
      <c r="D2" s="16" t="s">
        <v>12</v>
      </c>
      <c r="E2" s="11"/>
      <c r="F2" s="1"/>
      <c r="G2" s="2"/>
      <c r="H2" s="2"/>
      <c r="I2" s="1"/>
      <c r="J2" s="1"/>
      <c r="K2" s="1"/>
      <c r="L2" s="2"/>
      <c r="M2" s="2"/>
      <c r="N2" s="2"/>
      <c r="O2" s="2"/>
      <c r="P2" s="2"/>
      <c r="Q2" s="2"/>
      <c r="R2" s="2"/>
      <c r="S2" s="2"/>
      <c r="T2" s="17">
        <f>SUM(C$1:C2)</f>
        <v>0.26457424833601101</v>
      </c>
      <c r="U2" s="10"/>
      <c r="V2" s="12">
        <v>1</v>
      </c>
      <c r="W2" s="17">
        <f t="shared" ref="W2:W12" ca="1" si="1">C2/SUM(INDIRECT("C$2:C$"&amp;$A$18))</f>
        <v>0.33774961773350298</v>
      </c>
      <c r="X2" s="18">
        <f ca="1">V2*W2</f>
        <v>0.33774961773350298</v>
      </c>
      <c r="Y2" s="19">
        <f ca="1">1/(2*SUM(X$2:X2)-1)</f>
        <v>-3.0816568381253342</v>
      </c>
      <c r="Z2" s="19">
        <f>1/V2</f>
        <v>1</v>
      </c>
      <c r="AA2" s="19" t="e">
        <f ca="1">(Y2-Z2)/(1-Z2)</f>
        <v>#DIV/0!</v>
      </c>
      <c r="AB2" s="30"/>
    </row>
    <row r="3" spans="1:28" x14ac:dyDescent="0.45">
      <c r="A3" s="7" t="b">
        <f>IFERROR(IF((D4-D3)&gt;0,ROW(D3)),"")</f>
        <v>0</v>
      </c>
      <c r="B3" s="8">
        <f>Calculations!H4</f>
        <v>0.26457424833601101</v>
      </c>
      <c r="C3" s="8">
        <f t="shared" si="0"/>
        <v>0.19729028000918064</v>
      </c>
      <c r="D3" s="20">
        <f t="shared" ref="D3:D16" si="2">E3*(1/(V3*(V3-1)))</f>
        <v>0.67052023121387272</v>
      </c>
      <c r="E3" s="21">
        <f t="shared" ref="E3:E14" si="3">SUM(F3:O3)</f>
        <v>1.3410404624277454</v>
      </c>
      <c r="F3" s="3">
        <f>(C$2/F$17)/((SUM(C$2:C3)-C$2)/(V3-F$17))</f>
        <v>1.3410404624277454</v>
      </c>
      <c r="G3" s="4"/>
      <c r="H3" s="4"/>
      <c r="I3" s="3"/>
      <c r="J3" s="3"/>
      <c r="K3" s="3"/>
      <c r="L3" s="4"/>
      <c r="M3" s="4"/>
      <c r="N3" s="4"/>
      <c r="O3" s="4"/>
      <c r="P3" s="4"/>
      <c r="Q3" s="4"/>
      <c r="R3" s="4"/>
      <c r="S3" s="4"/>
      <c r="T3" s="17">
        <f>SUM(C$1:C3)</f>
        <v>0.46186452834519165</v>
      </c>
      <c r="U3" s="10"/>
      <c r="V3" s="12">
        <v>2</v>
      </c>
      <c r="W3" s="17">
        <f t="shared" ca="1" si="1"/>
        <v>0.25185639598231047</v>
      </c>
      <c r="X3" s="10">
        <f t="shared" ref="X3:X16" ca="1" si="4">V3*W3</f>
        <v>0.50371279196462093</v>
      </c>
      <c r="Y3" s="28">
        <f ca="1">1/(2*SUM(X$2:X3)-1)</f>
        <v>1.4642900237306768</v>
      </c>
      <c r="Z3" s="10">
        <f t="shared" ref="Z3:Z16" si="5">1/V3</f>
        <v>0.5</v>
      </c>
      <c r="AA3" s="10">
        <f t="shared" ref="AA3:AA16" ca="1" si="6">(Y3-Z3)/(1-Z3)</f>
        <v>1.9285800474613537</v>
      </c>
      <c r="AB3" s="30"/>
    </row>
    <row r="4" spans="1:28" x14ac:dyDescent="0.45">
      <c r="A4" s="7" t="b">
        <f t="shared" ref="A4:A11" si="7">IFERROR(IF((D5-D4)&gt;0,ROW(D4)),"")</f>
        <v>0</v>
      </c>
      <c r="B4" s="8">
        <f>Calculations!H5</f>
        <v>0.17297595822813863</v>
      </c>
      <c r="C4" s="8">
        <f t="shared" si="0"/>
        <v>0.17297595822813863</v>
      </c>
      <c r="D4" s="22">
        <f t="shared" si="2"/>
        <v>0.46069280901968934</v>
      </c>
      <c r="E4" s="21">
        <f t="shared" si="3"/>
        <v>2.7641568541181361</v>
      </c>
      <c r="F4" s="3">
        <f t="shared" ref="F4:F14" si="8">(T$2/F$17)/((T4-T$2)/(V4-F$17))</f>
        <v>1.4291027429102743</v>
      </c>
      <c r="G4" s="3">
        <f t="shared" ref="G4:G14" si="9">(T$3/G$17)/((T4-T$3)/(V4-G$17))</f>
        <v>1.3350541112078618</v>
      </c>
      <c r="H4" s="4"/>
      <c r="I4" s="3"/>
      <c r="J4" s="3"/>
      <c r="K4" s="3"/>
      <c r="L4" s="4"/>
      <c r="M4" s="4"/>
      <c r="N4" s="4"/>
      <c r="O4" s="4"/>
      <c r="P4" s="4"/>
      <c r="Q4" s="4"/>
      <c r="R4" s="4"/>
      <c r="S4" s="4"/>
      <c r="T4" s="17">
        <f>SUM(C$1:C4)</f>
        <v>0.63484048657333025</v>
      </c>
      <c r="U4" s="23">
        <f t="shared" ref="U4:U16" si="10">D4-D3</f>
        <v>-0.20982742219418338</v>
      </c>
      <c r="V4" s="12">
        <v>3</v>
      </c>
      <c r="W4" s="17">
        <f t="shared" ca="1" si="1"/>
        <v>0.22081727203640458</v>
      </c>
      <c r="X4" s="10">
        <f t="shared" ca="1" si="4"/>
        <v>0.66245181610921378</v>
      </c>
      <c r="Y4" s="28">
        <f ca="1">1/(2*SUM(X$2:X4)-1)</f>
        <v>0.49805051780983084</v>
      </c>
      <c r="Z4" s="10">
        <f t="shared" si="5"/>
        <v>0.33333333333333331</v>
      </c>
      <c r="AA4" s="10">
        <f t="shared" ca="1" si="6"/>
        <v>0.24707577671474626</v>
      </c>
      <c r="AB4" s="30"/>
    </row>
    <row r="5" spans="1:28" x14ac:dyDescent="0.45">
      <c r="A5" s="7">
        <f t="shared" si="7"/>
        <v>5</v>
      </c>
      <c r="B5" s="8">
        <f>Calculations!H6</f>
        <v>0.14850384438834061</v>
      </c>
      <c r="C5" s="8">
        <f t="shared" si="0"/>
        <v>0.14850384438834061</v>
      </c>
      <c r="D5" s="22">
        <f t="shared" si="2"/>
        <v>0.36597178359976501</v>
      </c>
      <c r="E5" s="21">
        <f t="shared" si="3"/>
        <v>4.3916614031971806</v>
      </c>
      <c r="F5" s="3">
        <f t="shared" si="8"/>
        <v>1.5300087101992286</v>
      </c>
      <c r="G5" s="3">
        <f t="shared" si="9"/>
        <v>1.4366828789433761</v>
      </c>
      <c r="H5" s="3">
        <f t="shared" ref="H5:H14" si="11">(T$4/H$17)/((T5-T$4)/(V5-H$17))</f>
        <v>1.4249698140545759</v>
      </c>
      <c r="I5" s="3"/>
      <c r="J5" s="3"/>
      <c r="K5" s="3"/>
      <c r="L5" s="4"/>
      <c r="M5" s="4"/>
      <c r="N5" s="4"/>
      <c r="O5" s="4"/>
      <c r="P5" s="4"/>
      <c r="Q5" s="4"/>
      <c r="R5" s="4"/>
      <c r="S5" s="4"/>
      <c r="T5" s="17">
        <f>SUM(C$1:C5)</f>
        <v>0.78334433096167089</v>
      </c>
      <c r="U5" s="23">
        <f t="shared" si="10"/>
        <v>-9.4721025419924332E-2</v>
      </c>
      <c r="V5" s="12">
        <v>4</v>
      </c>
      <c r="W5" s="17">
        <f t="shared" ca="1" si="1"/>
        <v>0.18957671424778194</v>
      </c>
      <c r="X5" s="10">
        <f t="shared" ca="1" si="4"/>
        <v>0.75830685699112776</v>
      </c>
      <c r="Y5" s="28">
        <f ca="1">1/(2*SUM(X$2:X5)-1)</f>
        <v>0.28373284423880774</v>
      </c>
      <c r="Z5" s="10">
        <f t="shared" si="5"/>
        <v>0.25</v>
      </c>
      <c r="AA5" s="24">
        <f t="shared" ca="1" si="6"/>
        <v>4.4977125651743645E-2</v>
      </c>
      <c r="AB5" s="30"/>
    </row>
    <row r="6" spans="1:28" x14ac:dyDescent="0.45">
      <c r="A6" s="7">
        <f t="shared" si="7"/>
        <v>6</v>
      </c>
      <c r="B6" s="8">
        <f>Calculations!H7</f>
        <v>4.0057665825109022E-2</v>
      </c>
      <c r="C6" s="8">
        <f t="shared" si="0"/>
        <v>6.5426325453293549E-2</v>
      </c>
      <c r="D6" s="22">
        <f t="shared" si="2"/>
        <v>0.42868612420583219</v>
      </c>
      <c r="E6" s="21">
        <f t="shared" si="3"/>
        <v>8.5737224841166437</v>
      </c>
      <c r="F6" s="3">
        <f t="shared" si="8"/>
        <v>1.8115431363641943</v>
      </c>
      <c r="G6" s="3">
        <f t="shared" si="9"/>
        <v>1.7906069257007269</v>
      </c>
      <c r="H6" s="3">
        <f t="shared" si="11"/>
        <v>1.9783417708787339</v>
      </c>
      <c r="I6" s="3">
        <f t="shared" ref="I6:I14" si="12">($T$5/I$17)/((T6-$T$5)/(V6-I$17))</f>
        <v>2.9932306511729898</v>
      </c>
      <c r="J6" s="3"/>
      <c r="K6" s="3"/>
      <c r="L6" s="4"/>
      <c r="M6" s="4"/>
      <c r="N6" s="4"/>
      <c r="O6" s="4"/>
      <c r="P6" s="4"/>
      <c r="Q6" s="4"/>
      <c r="R6" s="4"/>
      <c r="S6" s="4"/>
      <c r="T6" s="17">
        <f>SUM(C$1:C6)</f>
        <v>0.84877065641496441</v>
      </c>
      <c r="U6" s="23">
        <f t="shared" si="10"/>
        <v>6.2714340606067176E-2</v>
      </c>
      <c r="V6" s="12">
        <v>5</v>
      </c>
      <c r="W6" s="17">
        <f t="shared" ca="1" si="1"/>
        <v>8.3521796057390324E-2</v>
      </c>
      <c r="X6" s="10">
        <f t="shared" ca="1" si="4"/>
        <v>0.41760898028695159</v>
      </c>
      <c r="Y6" s="28">
        <f ca="1">1/(2*SUM(X$2:X6)-1)</f>
        <v>0.22937567862160796</v>
      </c>
      <c r="Z6" s="10">
        <f t="shared" si="5"/>
        <v>0.2</v>
      </c>
      <c r="AA6" s="10">
        <f t="shared" ca="1" si="6"/>
        <v>3.6719598277009935E-2</v>
      </c>
      <c r="AB6" s="30"/>
    </row>
    <row r="7" spans="1:28" x14ac:dyDescent="0.45">
      <c r="A7" s="7">
        <f t="shared" si="7"/>
        <v>7</v>
      </c>
      <c r="B7" s="8">
        <f>Calculations!H8</f>
        <v>6.5426325453293549E-2</v>
      </c>
      <c r="C7" s="8">
        <f t="shared" si="0"/>
        <v>4.0057665825109022E-2</v>
      </c>
      <c r="D7" s="22">
        <f t="shared" si="2"/>
        <v>0.49109793083985109</v>
      </c>
      <c r="E7" s="21">
        <f t="shared" si="3"/>
        <v>14.732937925195532</v>
      </c>
      <c r="F7" s="3">
        <f t="shared" si="8"/>
        <v>2.1191231214669788</v>
      </c>
      <c r="G7" s="3">
        <f t="shared" si="9"/>
        <v>2.1634833442523811</v>
      </c>
      <c r="H7" s="3">
        <f t="shared" si="11"/>
        <v>2.4994916977295829</v>
      </c>
      <c r="I7" s="3">
        <f t="shared" si="12"/>
        <v>3.7130958047188414</v>
      </c>
      <c r="J7" s="3">
        <f t="shared" ref="J7:J14" si="13">($T$6/J$17)/((T7-$T$6)/(V7-J$17))</f>
        <v>4.2377439570277486</v>
      </c>
      <c r="K7" s="3"/>
      <c r="L7" s="4"/>
      <c r="M7" s="4"/>
      <c r="N7" s="4"/>
      <c r="O7" s="4"/>
      <c r="P7" s="4"/>
      <c r="Q7" s="4"/>
      <c r="R7" s="4"/>
      <c r="S7" s="4"/>
      <c r="T7" s="17">
        <f>SUM(C$1:C7)</f>
        <v>0.88882832224007347</v>
      </c>
      <c r="U7" s="23">
        <f t="shared" si="10"/>
        <v>6.2411806634018907E-2</v>
      </c>
      <c r="V7" s="12">
        <v>6</v>
      </c>
      <c r="W7" s="17">
        <f t="shared" ca="1" si="1"/>
        <v>5.1136727798785905E-2</v>
      </c>
      <c r="X7" s="10">
        <f t="shared" ca="1" si="4"/>
        <v>0.3068203667927154</v>
      </c>
      <c r="Y7" s="28">
        <f ca="1">1/(2*SUM(X$2:X7)-1)</f>
        <v>0.20107369897766628</v>
      </c>
      <c r="Z7" s="10">
        <f t="shared" si="5"/>
        <v>0.16666666666666666</v>
      </c>
      <c r="AA7" s="10">
        <f t="shared" ca="1" si="6"/>
        <v>4.1288438773199543E-2</v>
      </c>
      <c r="AB7" s="30"/>
    </row>
    <row r="8" spans="1:28" x14ac:dyDescent="0.45">
      <c r="A8" s="7" t="b">
        <f t="shared" si="7"/>
        <v>0</v>
      </c>
      <c r="B8" s="8">
        <f>Calculations!H9</f>
        <v>3.5582109249483587E-2</v>
      </c>
      <c r="C8" s="8">
        <f t="shared" si="0"/>
        <v>3.5582109249483587E-2</v>
      </c>
      <c r="D8" s="22">
        <f t="shared" si="2"/>
        <v>0.49147169834289528</v>
      </c>
      <c r="E8" s="21">
        <f t="shared" si="3"/>
        <v>20.641811330401602</v>
      </c>
      <c r="F8" s="3">
        <f t="shared" si="8"/>
        <v>2.4058175810080766</v>
      </c>
      <c r="G8" s="3">
        <f t="shared" si="9"/>
        <v>2.4963172584896882</v>
      </c>
      <c r="H8" s="3">
        <f t="shared" si="11"/>
        <v>2.9231417036138008</v>
      </c>
      <c r="I8" s="3">
        <f t="shared" si="12"/>
        <v>4.1647727272727275</v>
      </c>
      <c r="J8" s="3">
        <f t="shared" si="13"/>
        <v>4.4884885264555265</v>
      </c>
      <c r="K8" s="3">
        <f>($T$7/K$17)/((T8-$T$7)/(V8-K$17))</f>
        <v>4.1632735335617834</v>
      </c>
      <c r="L8" s="4"/>
      <c r="M8" s="4"/>
      <c r="N8" s="4"/>
      <c r="O8" s="4"/>
      <c r="P8" s="4"/>
      <c r="Q8" s="4"/>
      <c r="R8" s="4"/>
      <c r="S8" s="4"/>
      <c r="T8" s="17">
        <f>SUM(C$1:C8)</f>
        <v>0.92441043148955704</v>
      </c>
      <c r="U8" s="23">
        <f t="shared" si="10"/>
        <v>3.7376750304418671E-4</v>
      </c>
      <c r="V8" s="12">
        <v>7</v>
      </c>
      <c r="W8" s="17">
        <f t="shared" ca="1" si="1"/>
        <v>4.5423331532636856E-2</v>
      </c>
      <c r="X8" s="10">
        <f t="shared" ca="1" si="4"/>
        <v>0.31796332072845801</v>
      </c>
      <c r="Y8" s="28">
        <f ca="1">1/(2*SUM(X$2:X8)-1)</f>
        <v>0.1782776683213004</v>
      </c>
      <c r="Z8" s="10">
        <f t="shared" si="5"/>
        <v>0.14285714285714285</v>
      </c>
      <c r="AA8" s="10">
        <f t="shared" ca="1" si="6"/>
        <v>4.1323946374850477E-2</v>
      </c>
      <c r="AB8" s="30"/>
    </row>
    <row r="9" spans="1:28" x14ac:dyDescent="0.45">
      <c r="A9" s="7">
        <f t="shared" si="7"/>
        <v>9</v>
      </c>
      <c r="B9" s="8">
        <f>Calculations!H10</f>
        <v>3.2992885012623363E-4</v>
      </c>
      <c r="C9" s="8">
        <f t="shared" si="0"/>
        <v>3.2397578609134725E-2</v>
      </c>
      <c r="D9" s="22">
        <f t="shared" si="2"/>
        <v>0.47188091980929781</v>
      </c>
      <c r="E9" s="21">
        <f t="shared" si="3"/>
        <v>26.425331509320678</v>
      </c>
      <c r="F9" s="3">
        <f t="shared" si="8"/>
        <v>2.6754253268955797</v>
      </c>
      <c r="G9" s="3">
        <f t="shared" si="9"/>
        <v>2.7994986015911429</v>
      </c>
      <c r="H9" s="3">
        <f t="shared" si="11"/>
        <v>3.2862552907106259</v>
      </c>
      <c r="I9" s="3">
        <f t="shared" si="12"/>
        <v>4.5158982840603681</v>
      </c>
      <c r="J9" s="3">
        <f t="shared" si="13"/>
        <v>4.7137621987651857</v>
      </c>
      <c r="K9" s="3">
        <f>($T$7/K$17)/((T9-$T$7)/(V9-K$17))</f>
        <v>4.3583034395442084</v>
      </c>
      <c r="L9" s="3">
        <f>($T$8/L$17)/((T9-$T$8)/(V9-L$17))</f>
        <v>4.0761883677535664</v>
      </c>
      <c r="M9" s="4"/>
      <c r="N9" s="4"/>
      <c r="O9" s="4"/>
      <c r="P9" s="4"/>
      <c r="Q9" s="4"/>
      <c r="R9" s="4"/>
      <c r="S9" s="4"/>
      <c r="T9" s="17">
        <f>SUM(C$1:C9)</f>
        <v>0.95680801009869176</v>
      </c>
      <c r="U9" s="23">
        <f t="shared" si="10"/>
        <v>-1.9590778533597475E-2</v>
      </c>
      <c r="V9" s="12">
        <v>8</v>
      </c>
      <c r="W9" s="17">
        <f t="shared" ca="1" si="1"/>
        <v>4.1358030343261576E-2</v>
      </c>
      <c r="X9" s="10">
        <f t="shared" ca="1" si="4"/>
        <v>0.33086424274609261</v>
      </c>
      <c r="Y9" s="28">
        <f ca="1">1/(2*SUM(X$2:X9)-1)</f>
        <v>0.15946531950152945</v>
      </c>
      <c r="Z9" s="10">
        <f t="shared" si="5"/>
        <v>0.125</v>
      </c>
      <c r="AA9" s="10">
        <f t="shared" ca="1" si="6"/>
        <v>3.9388936573176513E-2</v>
      </c>
      <c r="AB9" s="30"/>
    </row>
    <row r="10" spans="1:28" x14ac:dyDescent="0.45">
      <c r="A10" s="7">
        <f t="shared" si="7"/>
        <v>10</v>
      </c>
      <c r="B10" s="8">
        <f>Calculations!H11</f>
        <v>9.7544181776451685E-3</v>
      </c>
      <c r="C10" s="8">
        <f t="shared" si="0"/>
        <v>1.4868315354601791E-2</v>
      </c>
      <c r="D10" s="22">
        <f t="shared" si="2"/>
        <v>0.55074520149449457</v>
      </c>
      <c r="E10" s="21">
        <f t="shared" si="3"/>
        <v>39.653654507603612</v>
      </c>
      <c r="F10" s="3">
        <f t="shared" si="8"/>
        <v>2.993335835353546</v>
      </c>
      <c r="G10" s="3">
        <f t="shared" si="9"/>
        <v>3.1708286437816544</v>
      </c>
      <c r="H10" s="3">
        <f t="shared" si="11"/>
        <v>3.7694355130634754</v>
      </c>
      <c r="I10" s="3">
        <f t="shared" si="12"/>
        <v>5.1992249980958194</v>
      </c>
      <c r="J10" s="3">
        <f t="shared" si="13"/>
        <v>5.5246965452847814</v>
      </c>
      <c r="K10" s="3">
        <f>($T$7/K$17)/((T10-$T$7)/(V10-K$17))</f>
        <v>5.3642108908319655</v>
      </c>
      <c r="L10" s="3">
        <f>($T$8/L$17)/((T10-$T$8)/(V10-L$17))</f>
        <v>5.5879037502709776</v>
      </c>
      <c r="M10" s="3">
        <f>($T$9/M$17)/((T10-$T$9)/(V10-M$17))</f>
        <v>8.0440183309213875</v>
      </c>
      <c r="N10" s="4"/>
      <c r="O10" s="4"/>
      <c r="P10" s="4"/>
      <c r="Q10" s="4"/>
      <c r="R10" s="4"/>
      <c r="S10" s="4"/>
      <c r="T10" s="17">
        <f>SUM(C$1:C10)</f>
        <v>0.97167632545329352</v>
      </c>
      <c r="U10" s="23">
        <f t="shared" si="10"/>
        <v>7.8864281685196769E-2</v>
      </c>
      <c r="V10" s="12">
        <v>9</v>
      </c>
      <c r="W10" s="17">
        <f t="shared" ca="1" si="1"/>
        <v>1.8980561634177828E-2</v>
      </c>
      <c r="X10" s="10">
        <f t="shared" ca="1" si="4"/>
        <v>0.17082505470760045</v>
      </c>
      <c r="Y10" s="28">
        <f ca="1">1/(2*SUM(X$2:X10)-1)</f>
        <v>0.15122630706623708</v>
      </c>
      <c r="Z10" s="10">
        <f t="shared" si="5"/>
        <v>0.1111111111111111</v>
      </c>
      <c r="AA10" s="10">
        <f t="shared" ca="1" si="6"/>
        <v>4.5129595449516717E-2</v>
      </c>
      <c r="AB10" s="30"/>
    </row>
    <row r="11" spans="1:28" x14ac:dyDescent="0.45">
      <c r="A11" s="7">
        <f t="shared" si="7"/>
        <v>11</v>
      </c>
      <c r="B11" s="8">
        <f>Calculations!H12</f>
        <v>3.2397578609134725E-2</v>
      </c>
      <c r="C11" s="8">
        <f t="shared" si="0"/>
        <v>9.7544181776451685E-3</v>
      </c>
      <c r="D11" s="22">
        <f t="shared" si="2"/>
        <v>0.6401227191433716</v>
      </c>
      <c r="E11" s="21">
        <f t="shared" si="3"/>
        <v>57.611044722903443</v>
      </c>
      <c r="F11" s="3">
        <f t="shared" si="8"/>
        <v>3.3216804906600501</v>
      </c>
      <c r="G11" s="3">
        <f t="shared" si="9"/>
        <v>3.5557702926559909</v>
      </c>
      <c r="H11" s="3">
        <f t="shared" si="11"/>
        <v>4.2739068352544329</v>
      </c>
      <c r="I11" s="3">
        <f t="shared" si="12"/>
        <v>5.9318379317836198</v>
      </c>
      <c r="J11" s="3">
        <f t="shared" si="13"/>
        <v>6.3980860726643574</v>
      </c>
      <c r="K11" s="3">
        <f>($T$7/K$17)/((T11-$T$7)/(V11-K$17))</f>
        <v>6.3988846719851287</v>
      </c>
      <c r="L11" s="3">
        <f>($T$8/L$17)/((T11-$T$8)/(V11-L$17))</f>
        <v>6.9479784366576798</v>
      </c>
      <c r="M11" s="3">
        <f>($T$9/M$17)/((T11-$T$9)/(V11-M$17))</f>
        <v>9.7146810369938752</v>
      </c>
      <c r="N11" s="3">
        <f>($T$10/N$17)/((T11-$T$10)/(V11-N$17))</f>
        <v>11.068218954248309</v>
      </c>
      <c r="O11" s="4"/>
      <c r="P11" s="4"/>
      <c r="Q11" s="4"/>
      <c r="R11" s="4"/>
      <c r="S11" s="4"/>
      <c r="T11" s="17">
        <f>SUM(C$1:C11)</f>
        <v>0.98143074363093874</v>
      </c>
      <c r="U11" s="23">
        <f t="shared" si="10"/>
        <v>8.9377517648877025E-2</v>
      </c>
      <c r="V11" s="12">
        <v>10</v>
      </c>
      <c r="W11" s="17">
        <f t="shared" ca="1" si="1"/>
        <v>1.2452273913401759E-2</v>
      </c>
      <c r="X11" s="10">
        <f t="shared" ca="1" si="4"/>
        <v>0.12452273913401758</v>
      </c>
      <c r="Y11" s="28">
        <f ca="1">1/(2*SUM(X$2:X11)-1)</f>
        <v>0.14573750782283107</v>
      </c>
      <c r="Z11" s="10">
        <f t="shared" si="5"/>
        <v>0.1</v>
      </c>
      <c r="AA11" s="10">
        <f t="shared" ca="1" si="6"/>
        <v>5.0819453136478961E-2</v>
      </c>
      <c r="AB11" s="30"/>
    </row>
    <row r="12" spans="1:28" x14ac:dyDescent="0.45">
      <c r="A12" s="7" t="b">
        <f>IFERROR(IF((D17-D12)&gt;0,ROW(D12)),"")</f>
        <v>0</v>
      </c>
      <c r="B12" s="8">
        <f>Calculations!H13</f>
        <v>9.1375946752352537E-3</v>
      </c>
      <c r="C12" s="8">
        <f t="shared" si="0"/>
        <v>9.1375946752352537E-3</v>
      </c>
      <c r="D12" s="22">
        <f t="shared" si="2"/>
        <v>0.67450425214763454</v>
      </c>
      <c r="E12" s="21">
        <f t="shared" si="3"/>
        <v>74.195467736239806</v>
      </c>
      <c r="F12" s="3">
        <f t="shared" si="8"/>
        <v>3.644303059641774</v>
      </c>
      <c r="G12" s="3">
        <f t="shared" si="9"/>
        <v>3.9311053531215236</v>
      </c>
      <c r="H12" s="3">
        <f t="shared" si="11"/>
        <v>4.7589975200112908</v>
      </c>
      <c r="I12" s="3">
        <f t="shared" si="12"/>
        <v>6.6153173888965808</v>
      </c>
      <c r="J12" s="3">
        <f t="shared" si="13"/>
        <v>7.1829438543247344</v>
      </c>
      <c r="K12" s="3">
        <f>($T$7/K$17)/((T12-$T$7)/(V12-K$17))</f>
        <v>7.2802255904124085</v>
      </c>
      <c r="L12" s="3">
        <f>($T$8/L$17)/((T12-$T$8)/(V12-L$17))</f>
        <v>7.984450501796557</v>
      </c>
      <c r="M12" s="3">
        <f>($T$9/M$17)/((T12-$T$9)/(V12-M$17))</f>
        <v>10.627947737412367</v>
      </c>
      <c r="N12" s="3">
        <f>($T$10/N$17)/((T12-$T$10)/(V12-N$17))</f>
        <v>11.429595882898829</v>
      </c>
      <c r="O12" s="3">
        <f>($T$11/O$17)/((T12-$T$11)/(V12-O$17))</f>
        <v>10.740580847723734</v>
      </c>
      <c r="P12" s="3"/>
      <c r="Q12" s="3"/>
      <c r="R12" s="3"/>
      <c r="S12" s="3"/>
      <c r="T12" s="17">
        <f>SUM(C$1:C12)</f>
        <v>0.99056833830617397</v>
      </c>
      <c r="U12" s="23">
        <f t="shared" si="10"/>
        <v>3.4381533004262943E-2</v>
      </c>
      <c r="V12" s="12">
        <v>11</v>
      </c>
      <c r="W12" s="17">
        <f t="shared" ca="1" si="1"/>
        <v>1.1664850710054296E-2</v>
      </c>
      <c r="X12" s="10">
        <f t="shared" ca="1" si="4"/>
        <v>0.12831335781059724</v>
      </c>
      <c r="Y12" s="28">
        <f ca="1">1/(2*SUM(X$2:X12)-1)</f>
        <v>0.1404834089450335</v>
      </c>
      <c r="Z12" s="10">
        <f t="shared" si="5"/>
        <v>9.0909090909090912E-2</v>
      </c>
      <c r="AA12" s="10">
        <f t="shared" ca="1" si="6"/>
        <v>5.4531749839536847E-2</v>
      </c>
      <c r="AB12" s="30"/>
    </row>
    <row r="13" spans="1:28" x14ac:dyDescent="0.45">
      <c r="A13" s="7" t="b">
        <f>IFERROR(IF((D18-D13)&gt;0,ROW(D13)),"")</f>
        <v>0</v>
      </c>
      <c r="B13" s="8">
        <f>Calculations!H14</f>
        <v>9.1017328436997936E-3</v>
      </c>
      <c r="C13" s="8">
        <f t="shared" si="0"/>
        <v>9.1017328436997936E-3</v>
      </c>
      <c r="D13" s="22">
        <f t="shared" si="2"/>
        <v>0.59754586010002486</v>
      </c>
      <c r="E13" s="21">
        <f t="shared" si="3"/>
        <v>78.876053533203276</v>
      </c>
      <c r="F13" s="3">
        <f t="shared" si="8"/>
        <v>3.9590984486291347</v>
      </c>
      <c r="G13" s="3">
        <f t="shared" si="9"/>
        <v>4.2939733006148062</v>
      </c>
      <c r="H13" s="3">
        <f t="shared" si="11"/>
        <v>5.2203043290213502</v>
      </c>
      <c r="I13" s="3">
        <f t="shared" si="12"/>
        <v>7.2422665031000317</v>
      </c>
      <c r="J13" s="3">
        <f t="shared" si="13"/>
        <v>7.8746423309092659</v>
      </c>
      <c r="K13" s="3">
        <f t="shared" ref="K13:K16" si="14">($T$7/K$17)/((T13-$T$7)/(V13-K$17))</f>
        <v>8.0188947845218106</v>
      </c>
      <c r="L13" s="3">
        <f t="shared" ref="L13:L16" si="15">($T$8/L$17)/((T13-$T$8)/(V13-L$17))</f>
        <v>8.7735360988958693</v>
      </c>
      <c r="M13" s="3">
        <f t="shared" ref="M13:M16" si="16">($T$9/M$17)/((T13-$T$9)/(V13-M$17))</f>
        <v>11.161479250334686</v>
      </c>
      <c r="N13" s="3">
        <f t="shared" ref="N13:N16" si="17">($T$10/N$17)/((T13-$T$10)/(V13-N$17))</f>
        <v>11.570159706208907</v>
      </c>
      <c r="O13" s="3">
        <f>($T$11/O$17)/((T13-$T$11)/(V13-O$17))</f>
        <v>10.761698780967402</v>
      </c>
      <c r="P13" s="3">
        <f>($T$12/P$17)/((T13-$T$12)/(V13-P$17))</f>
        <v>9.8939035747546846</v>
      </c>
      <c r="Q13" s="3"/>
      <c r="R13" s="3"/>
      <c r="S13" s="3"/>
      <c r="T13" s="17">
        <f>SUM(C$1:C13)</f>
        <v>0.99967007114987372</v>
      </c>
      <c r="U13" s="23">
        <f t="shared" si="10"/>
        <v>-7.6958392047609681E-2</v>
      </c>
      <c r="V13" s="12">
        <v>12</v>
      </c>
      <c r="W13" s="17">
        <f t="shared" ref="W13:W16" ca="1" si="18">C13/SUM(INDIRECT("C$2:C$"&amp;$A$18))</f>
        <v>1.1619070291255024E-2</v>
      </c>
      <c r="X13" s="10">
        <f t="shared" ca="1" si="4"/>
        <v>0.1394288434950603</v>
      </c>
      <c r="Y13" s="28">
        <f ca="1">1/(2*SUM(X$2:X13)-1)</f>
        <v>0.13518745675479305</v>
      </c>
      <c r="Z13" s="10">
        <f t="shared" si="5"/>
        <v>8.3333333333333329E-2</v>
      </c>
      <c r="AA13" s="10">
        <f t="shared" ca="1" si="6"/>
        <v>5.6568134641592417E-2</v>
      </c>
      <c r="AB13" s="30"/>
    </row>
    <row r="14" spans="1:28" x14ac:dyDescent="0.45">
      <c r="A14" s="7" t="b">
        <f>IFERROR(IF((D19-D14)&gt;0,ROW(D14)),"")</f>
        <v>0</v>
      </c>
      <c r="B14" s="8">
        <f>Calculations!H15</f>
        <v>1.4868315354601791E-2</v>
      </c>
      <c r="C14" s="8">
        <f t="shared" si="0"/>
        <v>2E-3</v>
      </c>
      <c r="D14" s="22">
        <f t="shared" si="2"/>
        <v>0.59908577078726433</v>
      </c>
      <c r="E14" s="21">
        <f t="shared" si="3"/>
        <v>93.457380242813244</v>
      </c>
      <c r="F14" s="3">
        <f t="shared" si="8"/>
        <v>4.3072974798744461</v>
      </c>
      <c r="G14" s="3">
        <f t="shared" si="9"/>
        <v>4.7058703634276977</v>
      </c>
      <c r="H14" s="3">
        <f t="shared" si="11"/>
        <v>5.7687139865974402</v>
      </c>
      <c r="I14" s="3">
        <f t="shared" si="12"/>
        <v>8.072913176176181</v>
      </c>
      <c r="J14" s="3">
        <f t="shared" si="13"/>
        <v>8.8818721289315956</v>
      </c>
      <c r="K14" s="3">
        <f t="shared" si="14"/>
        <v>9.1895631356764031</v>
      </c>
      <c r="L14" s="3">
        <f t="shared" si="15"/>
        <v>10.255701449078876</v>
      </c>
      <c r="M14" s="3">
        <f t="shared" si="16"/>
        <v>13.329860293967224</v>
      </c>
      <c r="N14" s="3">
        <f t="shared" si="17"/>
        <v>14.398206513271493</v>
      </c>
      <c r="O14" s="3">
        <f t="shared" ref="O14:O16" si="19">($T$11/O$17)/((T14-$T$11)/(V14-O$17))</f>
        <v>14.547381715811895</v>
      </c>
      <c r="P14" s="3">
        <f>($T$12/P$17)/((T14-$T$12)/(V14-P$17))</f>
        <v>16.222993002366909</v>
      </c>
      <c r="Q14" s="3">
        <f>($T$13/Q$17)/((T14-$T$13)/(V14-Q$17))</f>
        <v>41.652919631247016</v>
      </c>
      <c r="R14" s="3"/>
      <c r="S14" s="3"/>
      <c r="T14" s="17">
        <f>SUM(C$1:C14)</f>
        <v>1.0016700711498736</v>
      </c>
      <c r="U14" s="23">
        <f t="shared" si="10"/>
        <v>1.5399106872394652E-3</v>
      </c>
      <c r="V14" s="12">
        <v>13</v>
      </c>
      <c r="W14" s="17">
        <f t="shared" ca="1" si="18"/>
        <v>2.5531556442678336E-3</v>
      </c>
      <c r="X14" s="10">
        <f t="shared" ca="1" si="4"/>
        <v>3.319102337548184E-2</v>
      </c>
      <c r="Y14" s="28">
        <f ca="1">1/(2*SUM(X$2:X14)-1)</f>
        <v>0.13398507202873186</v>
      </c>
      <c r="Z14" s="10">
        <f t="shared" si="5"/>
        <v>7.6923076923076927E-2</v>
      </c>
      <c r="AA14" s="10">
        <f t="shared" ca="1" si="6"/>
        <v>6.1817161364459507E-2</v>
      </c>
      <c r="AB14" s="30"/>
    </row>
    <row r="15" spans="1:28" x14ac:dyDescent="0.45">
      <c r="A15" s="7" t="b">
        <f t="shared" ref="A15:A16" si="20">IFERROR(IF((D20-D15)&gt;0,ROW(D15)),"")</f>
        <v>0</v>
      </c>
      <c r="B15" s="8">
        <f>Calculations!C16</f>
        <v>2E-3</v>
      </c>
      <c r="C15" s="8">
        <f t="shared" ref="C15:C16" si="21">LARGE($B$2:$B$17,ROW(A15)-1)</f>
        <v>1E-3</v>
      </c>
      <c r="D15" s="22">
        <f t="shared" si="2"/>
        <v>1.448629926821569</v>
      </c>
      <c r="E15" s="21">
        <f t="shared" ref="E15:E16" si="22">SUM(F15:S15)</f>
        <v>263.65064668152553</v>
      </c>
      <c r="F15" s="3">
        <f t="shared" ref="F15:F16" si="23">(T$2/F$17)/((T15-T$2)/(V15-F$17))</f>
        <v>4.6599169403991167</v>
      </c>
      <c r="G15" s="3">
        <f t="shared" ref="G15:G16" si="24">(T$3/G$17)/((T15-T$3)/(V15-G$17))</f>
        <v>5.1241841119072919</v>
      </c>
      <c r="H15" s="3">
        <f t="shared" ref="H15:H16" si="25">(T$4/H$17)/((T15-T$4)/(V15-H$17))</f>
        <v>6.3283339578262945</v>
      </c>
      <c r="I15" s="3">
        <f t="shared" ref="I15:I16" si="26">($T$5/I$17)/((T15-$T$5)/(V15-I$17))</f>
        <v>8.9290058965432646</v>
      </c>
      <c r="J15" s="3">
        <f t="shared" ref="J15:J16" si="27">($T$6/J$17)/((T15-$T$6)/(V15-J$17))</f>
        <v>9.9271799322859096</v>
      </c>
      <c r="K15" s="3">
        <f t="shared" si="14"/>
        <v>10.410103859107279</v>
      </c>
      <c r="L15" s="3">
        <f t="shared" si="15"/>
        <v>11.812096701466196</v>
      </c>
      <c r="M15" s="3">
        <f t="shared" si="16"/>
        <v>15.647050985632234</v>
      </c>
      <c r="N15" s="3">
        <f t="shared" si="17"/>
        <v>17.417068143104498</v>
      </c>
      <c r="O15" s="3">
        <f t="shared" si="19"/>
        <v>18.483273404131989</v>
      </c>
      <c r="P15" s="3">
        <f t="shared" ref="P15:P16" si="28">($T$12/P$17)/((T15-$T$12)/(V15-P$17))</f>
        <v>22.323662639510243</v>
      </c>
      <c r="Q15" s="3">
        <f t="shared" ref="Q15:Q16" si="29">($T$13/Q$17)/((T15-$T$13)/(V15-Q$17))</f>
        <v>55.537226174997052</v>
      </c>
      <c r="R15" s="3">
        <f>($T$14/R$17)/((T15-$T$14)/(V15-R$17))</f>
        <v>77.051543934614145</v>
      </c>
      <c r="S15" s="3"/>
      <c r="T15" s="17">
        <f>SUM(C$1:C15)</f>
        <v>1.0026700711498735</v>
      </c>
      <c r="U15" s="23">
        <f t="shared" si="10"/>
        <v>0.84954415603430466</v>
      </c>
      <c r="V15" s="12">
        <v>14</v>
      </c>
      <c r="W15" s="17">
        <f t="shared" ca="1" si="18"/>
        <v>1.2765778221339168E-3</v>
      </c>
      <c r="X15" s="10">
        <f t="shared" ca="1" si="4"/>
        <v>1.7872089509874834E-2</v>
      </c>
      <c r="Y15" s="28">
        <f ca="1">1/(2*SUM(X$2:X15)-1)</f>
        <v>0.13334645101894776</v>
      </c>
      <c r="Z15" s="10">
        <f t="shared" si="5"/>
        <v>7.1428571428571425E-2</v>
      </c>
      <c r="AA15" s="10">
        <f t="shared" ca="1" si="6"/>
        <v>6.6680793405020672E-2</v>
      </c>
      <c r="AB15" s="30"/>
    </row>
    <row r="16" spans="1:28" x14ac:dyDescent="0.45">
      <c r="A16" s="7" t="b">
        <f t="shared" si="20"/>
        <v>0</v>
      </c>
      <c r="B16" s="8">
        <f>Calculations!C17</f>
        <v>1E-3</v>
      </c>
      <c r="C16" s="8">
        <f t="shared" si="21"/>
        <v>3.2992885012623363E-4</v>
      </c>
      <c r="D16" s="22">
        <f t="shared" si="2"/>
        <v>2.6758383968698176</v>
      </c>
      <c r="E16" s="21">
        <f t="shared" si="22"/>
        <v>561.92606334266168</v>
      </c>
      <c r="F16" s="3">
        <f t="shared" si="23"/>
        <v>5.0161298794866926</v>
      </c>
      <c r="G16" s="3">
        <f t="shared" si="24"/>
        <v>5.5478149031021324</v>
      </c>
      <c r="H16" s="3">
        <f t="shared" si="25"/>
        <v>6.8974502998932152</v>
      </c>
      <c r="I16" s="3">
        <f t="shared" si="26"/>
        <v>9.807153712789896</v>
      </c>
      <c r="J16" s="3">
        <f t="shared" si="27"/>
        <v>11.006604018216413</v>
      </c>
      <c r="K16" s="3">
        <f t="shared" si="14"/>
        <v>11.677523791527156</v>
      </c>
      <c r="L16" s="3">
        <f t="shared" si="15"/>
        <v>13.44286633179714</v>
      </c>
      <c r="M16" s="3">
        <f t="shared" si="16"/>
        <v>18.124506232035049</v>
      </c>
      <c r="N16" s="3">
        <f t="shared" si="17"/>
        <v>20.680339275105265</v>
      </c>
      <c r="O16" s="3">
        <f t="shared" si="19"/>
        <v>22.750685671266552</v>
      </c>
      <c r="P16" s="3">
        <f t="shared" si="28"/>
        <v>28.974941351072342</v>
      </c>
      <c r="Q16" s="3">
        <f t="shared" si="29"/>
        <v>75.051909225632713</v>
      </c>
      <c r="R16" s="3">
        <f>($T$14/R$17)/((T16-$T$14)/(V16-R$17))</f>
        <v>115.87318212895693</v>
      </c>
      <c r="S16" s="3">
        <f>($T$15/S$17)/((T16-$T$15)/(V16-S$17))</f>
        <v>217.07495652178025</v>
      </c>
      <c r="T16" s="17">
        <f>SUM(C$1:C16)</f>
        <v>1.0029999999999997</v>
      </c>
      <c r="U16" s="23">
        <f t="shared" si="10"/>
        <v>1.2272084700482486</v>
      </c>
      <c r="V16" s="12">
        <v>15</v>
      </c>
      <c r="W16" s="17">
        <f t="shared" ca="1" si="18"/>
        <v>4.2117985295329479E-4</v>
      </c>
      <c r="X16" s="10">
        <f t="shared" ca="1" si="4"/>
        <v>6.317697794299422E-3</v>
      </c>
      <c r="Y16" s="28">
        <f ca="1">1/(2*SUM(X$2:X16)-1)</f>
        <v>0.13312215547485939</v>
      </c>
      <c r="Z16" s="10">
        <f t="shared" si="5"/>
        <v>6.6666666666666666E-2</v>
      </c>
      <c r="AA16" s="10">
        <f t="shared" ca="1" si="6"/>
        <v>7.1202309437349356E-2</v>
      </c>
      <c r="AB16" s="30"/>
    </row>
    <row r="17" spans="1:27" x14ac:dyDescent="0.45">
      <c r="A17" s="7"/>
      <c r="B17" s="7"/>
      <c r="C17" s="25"/>
      <c r="D17" s="7"/>
      <c r="E17" s="7"/>
      <c r="F17" s="11">
        <v>1</v>
      </c>
      <c r="G17" s="11">
        <v>2</v>
      </c>
      <c r="H17" s="11">
        <v>3</v>
      </c>
      <c r="I17" s="11">
        <v>4</v>
      </c>
      <c r="J17" s="11">
        <v>5</v>
      </c>
      <c r="K17" s="11">
        <v>6</v>
      </c>
      <c r="L17" s="11">
        <v>7</v>
      </c>
      <c r="M17" s="11">
        <v>8</v>
      </c>
      <c r="N17" s="11">
        <v>9</v>
      </c>
      <c r="O17" s="11">
        <v>10</v>
      </c>
      <c r="P17" s="11">
        <v>11</v>
      </c>
      <c r="Q17" s="11">
        <v>12</v>
      </c>
      <c r="R17" s="11">
        <v>13</v>
      </c>
      <c r="S17" s="11">
        <v>14</v>
      </c>
      <c r="T17" s="7"/>
      <c r="U17" s="26"/>
      <c r="V17" s="7"/>
      <c r="W17" s="27"/>
      <c r="X17" s="15"/>
      <c r="Y17" s="15"/>
      <c r="Z17" s="15"/>
      <c r="AA17" s="15"/>
    </row>
    <row r="18" spans="1:27" x14ac:dyDescent="0.45">
      <c r="A18" s="29">
        <f>MIN(A2:A16)</f>
        <v>5</v>
      </c>
      <c r="B18" s="31"/>
      <c r="C18" s="6">
        <f ca="1">SUM(INDIRECT("c2:c"&amp;A18))</f>
        <v>0.78334433096167089</v>
      </c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</row>
  </sheetData>
  <sheetProtection algorithmName="SHA-512" hashValue="TUQ1Z26RkWIFz6ZzpD3EG3djn/FLwzwtggw6eLCk2v/sGniEhhqB/OhP5zqIBFodU2mqr5IYzeGBpcocH6/D+g==" saltValue="TyCZqSwCjmn/+7JIkU8Xlw==" spinCount="100000" sheet="1" formatCells="0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8"/>
  <sheetViews>
    <sheetView workbookViewId="0">
      <selection activeCell="B4" sqref="B4"/>
    </sheetView>
  </sheetViews>
  <sheetFormatPr defaultColWidth="8.796875" defaultRowHeight="14.25" x14ac:dyDescent="0.45"/>
  <cols>
    <col min="1" max="1" width="6.1328125" bestFit="1" customWidth="1"/>
    <col min="2" max="2" width="11.1328125" customWidth="1"/>
    <col min="3" max="3" width="11" bestFit="1" customWidth="1"/>
    <col min="6" max="7" width="4.796875" bestFit="1" customWidth="1"/>
    <col min="8" max="10" width="4.33203125" bestFit="1" customWidth="1"/>
    <col min="11" max="11" width="5.1328125" customWidth="1"/>
    <col min="12" max="14" width="5.33203125" bestFit="1" customWidth="1"/>
    <col min="15" max="15" width="6.6640625" bestFit="1" customWidth="1"/>
    <col min="16" max="17" width="5.33203125" customWidth="1"/>
    <col min="18" max="18" width="6.33203125" bestFit="1" customWidth="1"/>
    <col min="19" max="19" width="7.6640625" bestFit="1" customWidth="1"/>
    <col min="23" max="23" width="9.6640625" bestFit="1" customWidth="1"/>
    <col min="24" max="24" width="11.796875" bestFit="1" customWidth="1"/>
    <col min="28" max="28" width="10.46484375" customWidth="1"/>
  </cols>
  <sheetData>
    <row r="1" spans="1:28" x14ac:dyDescent="0.45">
      <c r="A1" s="7" t="s">
        <v>23</v>
      </c>
      <c r="B1" s="10" t="s">
        <v>13</v>
      </c>
      <c r="C1" s="24" t="s">
        <v>24</v>
      </c>
      <c r="D1" s="11" t="s">
        <v>0</v>
      </c>
      <c r="E1" s="7" t="s">
        <v>1</v>
      </c>
      <c r="F1" s="9" t="s">
        <v>2</v>
      </c>
      <c r="G1" s="9" t="s">
        <v>3</v>
      </c>
      <c r="H1" s="9" t="s">
        <v>4</v>
      </c>
      <c r="I1" s="9" t="s">
        <v>5</v>
      </c>
      <c r="J1" s="9" t="s">
        <v>6</v>
      </c>
      <c r="K1" s="9" t="s">
        <v>7</v>
      </c>
      <c r="L1" s="9" t="s">
        <v>8</v>
      </c>
      <c r="M1" s="9" t="s">
        <v>9</v>
      </c>
      <c r="N1" s="9" t="s">
        <v>10</v>
      </c>
      <c r="O1" s="9" t="s">
        <v>11</v>
      </c>
      <c r="P1" s="9" t="s">
        <v>35</v>
      </c>
      <c r="Q1" s="9" t="s">
        <v>36</v>
      </c>
      <c r="R1" s="9" t="s">
        <v>40</v>
      </c>
      <c r="S1" s="9" t="s">
        <v>41</v>
      </c>
      <c r="T1" s="12" t="s">
        <v>14</v>
      </c>
      <c r="U1" s="10"/>
      <c r="V1" s="13" t="s">
        <v>15</v>
      </c>
      <c r="W1" s="14" t="s">
        <v>16</v>
      </c>
      <c r="X1" s="15" t="s">
        <v>17</v>
      </c>
      <c r="Y1" s="15" t="s">
        <v>18</v>
      </c>
      <c r="Z1" s="15" t="s">
        <v>19</v>
      </c>
      <c r="AA1" s="15" t="s">
        <v>20</v>
      </c>
    </row>
    <row r="2" spans="1:28" x14ac:dyDescent="0.45">
      <c r="A2" s="7"/>
      <c r="B2" s="8">
        <f>Calculations!I3</f>
        <v>0.1823706996649305</v>
      </c>
      <c r="C2" s="8">
        <f t="shared" ref="C2:C14" si="0">LARGE($B$2:$B$17,ROW(A2)-1)</f>
        <v>0.27611053976047506</v>
      </c>
      <c r="D2" s="16" t="s">
        <v>12</v>
      </c>
      <c r="E2" s="11"/>
      <c r="F2" s="1"/>
      <c r="G2" s="2"/>
      <c r="H2" s="2"/>
      <c r="I2" s="1"/>
      <c r="J2" s="1"/>
      <c r="K2" s="1"/>
      <c r="L2" s="2"/>
      <c r="M2" s="2"/>
      <c r="N2" s="2"/>
      <c r="O2" s="2"/>
      <c r="P2" s="2"/>
      <c r="Q2" s="2"/>
      <c r="R2" s="2"/>
      <c r="S2" s="2"/>
      <c r="T2" s="17">
        <f>SUM(C$1:C2)</f>
        <v>0.27611053976047506</v>
      </c>
      <c r="U2" s="10"/>
      <c r="V2" s="12">
        <v>1</v>
      </c>
      <c r="W2" s="17">
        <f t="shared" ref="W2:W12" ca="1" si="1">C2/SUM(INDIRECT("C$2:C$"&amp;$A$18))</f>
        <v>0.36194270008871571</v>
      </c>
      <c r="X2" s="18">
        <f ca="1">V2*W2</f>
        <v>0.36194270008871571</v>
      </c>
      <c r="Y2" s="19">
        <f ca="1">1/(2*SUM(X$2:X2)-1)</f>
        <v>-3.6216846216846217</v>
      </c>
      <c r="Z2" s="19">
        <f>1/V2</f>
        <v>1</v>
      </c>
      <c r="AA2" s="19" t="e">
        <f ca="1">(Y2-Z2)/(1-Z2)</f>
        <v>#DIV/0!</v>
      </c>
      <c r="AB2" s="30"/>
    </row>
    <row r="3" spans="1:28" x14ac:dyDescent="0.45">
      <c r="A3" s="7" t="b">
        <f>IFERROR(IF((D4-D3)&gt;0,ROW(D3)),"")</f>
        <v>0</v>
      </c>
      <c r="B3" s="8">
        <f>Calculations!I4</f>
        <v>0.27611053976047506</v>
      </c>
      <c r="C3" s="8">
        <f t="shared" si="0"/>
        <v>0.1823706996649305</v>
      </c>
      <c r="D3" s="20">
        <f t="shared" ref="D3:D16" si="2">E3*(1/(V3*(V3-1)))</f>
        <v>0.75700356545150271</v>
      </c>
      <c r="E3" s="21">
        <f t="shared" ref="E3:E14" si="3">SUM(F3:O3)</f>
        <v>1.5140071309030054</v>
      </c>
      <c r="F3" s="3">
        <f>(C$2/F$17)/((SUM(C$2:C3)-C$2)/(V3-F$17))</f>
        <v>1.5140071309030054</v>
      </c>
      <c r="G3" s="4"/>
      <c r="H3" s="4"/>
      <c r="I3" s="3"/>
      <c r="J3" s="3"/>
      <c r="K3" s="3"/>
      <c r="L3" s="4"/>
      <c r="M3" s="4"/>
      <c r="N3" s="4"/>
      <c r="O3" s="4"/>
      <c r="P3" s="4"/>
      <c r="Q3" s="4"/>
      <c r="R3" s="4"/>
      <c r="S3" s="4"/>
      <c r="T3" s="17">
        <f>SUM(C$1:C3)</f>
        <v>0.45848123942540553</v>
      </c>
      <c r="U3" s="10"/>
      <c r="V3" s="12">
        <v>2</v>
      </c>
      <c r="W3" s="17">
        <f t="shared" ca="1" si="1"/>
        <v>0.2390627446205229</v>
      </c>
      <c r="X3" s="10">
        <f t="shared" ref="X3:X16" ca="1" si="4">V3*W3</f>
        <v>0.47812548924104581</v>
      </c>
      <c r="Y3" s="28">
        <f ca="1">1/(2*SUM(X$2:X3)-1)</f>
        <v>1.4702933578863913</v>
      </c>
      <c r="Z3" s="10">
        <f t="shared" ref="Z3:Z16" si="5">1/V3</f>
        <v>0.5</v>
      </c>
      <c r="AA3" s="10">
        <f t="shared" ref="AA3:AA16" ca="1" si="6">(Y3-Z3)/(1-Z3)</f>
        <v>1.9405867157727825</v>
      </c>
      <c r="AB3" s="30"/>
    </row>
    <row r="4" spans="1:28" x14ac:dyDescent="0.45">
      <c r="A4" s="7" t="b">
        <f t="shared" ref="A4:A11" si="7">IFERROR(IF((D5-D4)&gt;0,ROW(D4)),"")</f>
        <v>0</v>
      </c>
      <c r="B4" s="8">
        <f>Calculations!I5</f>
        <v>0.13418704176757457</v>
      </c>
      <c r="C4" s="8">
        <f t="shared" si="0"/>
        <v>0.17018876687788209</v>
      </c>
      <c r="D4" s="22">
        <f t="shared" si="2"/>
        <v>0.48554982382182488</v>
      </c>
      <c r="E4" s="21">
        <f t="shared" si="3"/>
        <v>2.9132989429309495</v>
      </c>
      <c r="F4" s="3">
        <f t="shared" ref="F4:F14" si="8">(T$2/F$17)/((T4-T$2)/(V4-F$17))</f>
        <v>1.5663203854260765</v>
      </c>
      <c r="G4" s="3">
        <f t="shared" ref="G4:G14" si="9">(T$3/G$17)/((T4-T$3)/(V4-G$17))</f>
        <v>1.3469785575048732</v>
      </c>
      <c r="H4" s="4"/>
      <c r="I4" s="3"/>
      <c r="J4" s="3"/>
      <c r="K4" s="3"/>
      <c r="L4" s="4"/>
      <c r="M4" s="4"/>
      <c r="N4" s="4"/>
      <c r="O4" s="4"/>
      <c r="P4" s="4"/>
      <c r="Q4" s="4"/>
      <c r="R4" s="4"/>
      <c r="S4" s="4"/>
      <c r="T4" s="17">
        <f>SUM(C$1:C4)</f>
        <v>0.62867000630328762</v>
      </c>
      <c r="U4" s="23">
        <f t="shared" ref="U4:U16" si="10">D4-D3</f>
        <v>-0.27145374162967784</v>
      </c>
      <c r="V4" s="12">
        <v>3</v>
      </c>
      <c r="W4" s="17">
        <f t="shared" ca="1" si="1"/>
        <v>0.22309391688555674</v>
      </c>
      <c r="X4" s="10">
        <f t="shared" ca="1" si="4"/>
        <v>0.66928175065667017</v>
      </c>
      <c r="Y4" s="28">
        <f ca="1">1/(2*SUM(X$2:X4)-1)</f>
        <v>0.49536833578919254</v>
      </c>
      <c r="Z4" s="10">
        <f t="shared" si="5"/>
        <v>0.33333333333333331</v>
      </c>
      <c r="AA4" s="10">
        <f t="shared" ca="1" si="6"/>
        <v>0.24305250368378881</v>
      </c>
      <c r="AB4" s="30"/>
    </row>
    <row r="5" spans="1:28" x14ac:dyDescent="0.45">
      <c r="A5" s="7">
        <f t="shared" si="7"/>
        <v>5</v>
      </c>
      <c r="B5" s="8">
        <f>Calculations!I6</f>
        <v>0.17018876687788209</v>
      </c>
      <c r="C5" s="8">
        <f t="shared" si="0"/>
        <v>0.13418704176757457</v>
      </c>
      <c r="D5" s="22">
        <f t="shared" si="2"/>
        <v>0.39747898702921797</v>
      </c>
      <c r="E5" s="21">
        <f t="shared" si="3"/>
        <v>4.7697478443506158</v>
      </c>
      <c r="F5" s="3">
        <f t="shared" si="8"/>
        <v>1.7017720828789531</v>
      </c>
      <c r="G5" s="3">
        <f t="shared" si="9"/>
        <v>1.5062998648471899</v>
      </c>
      <c r="H5" s="3">
        <f t="shared" ref="H5:H14" si="11">(T$4/H$17)/((T5-T$4)/(V5-H$17))</f>
        <v>1.5616758966244724</v>
      </c>
      <c r="I5" s="3"/>
      <c r="J5" s="3"/>
      <c r="K5" s="3"/>
      <c r="L5" s="4"/>
      <c r="M5" s="4"/>
      <c r="N5" s="4"/>
      <c r="O5" s="4"/>
      <c r="P5" s="4"/>
      <c r="Q5" s="4"/>
      <c r="R5" s="4"/>
      <c r="S5" s="4"/>
      <c r="T5" s="17">
        <f>SUM(C$1:C5)</f>
        <v>0.76285704807086219</v>
      </c>
      <c r="U5" s="23">
        <f t="shared" si="10"/>
        <v>-8.807083679260691E-2</v>
      </c>
      <c r="V5" s="12">
        <v>4</v>
      </c>
      <c r="W5" s="17">
        <f t="shared" ca="1" si="1"/>
        <v>0.17590063840520467</v>
      </c>
      <c r="X5" s="10">
        <f t="shared" ca="1" si="4"/>
        <v>0.70360255362081869</v>
      </c>
      <c r="Y5" s="28">
        <f ca="1">1/(2*SUM(X$2:X5)-1)</f>
        <v>0.29189367589936277</v>
      </c>
      <c r="Z5" s="10">
        <f t="shared" si="5"/>
        <v>0.25</v>
      </c>
      <c r="AA5" s="24">
        <f t="shared" ca="1" si="6"/>
        <v>5.5858234532483696E-2</v>
      </c>
      <c r="AB5" s="30"/>
    </row>
    <row r="6" spans="1:28" x14ac:dyDescent="0.45">
      <c r="A6" s="7">
        <f t="shared" si="7"/>
        <v>6</v>
      </c>
      <c r="B6" s="8">
        <f>Calculations!I7</f>
        <v>5.1958995454997846E-2</v>
      </c>
      <c r="C6" s="8">
        <f t="shared" si="0"/>
        <v>7.6999635072819567E-2</v>
      </c>
      <c r="D6" s="22">
        <f t="shared" si="2"/>
        <v>0.41118817678769254</v>
      </c>
      <c r="E6" s="21">
        <f t="shared" si="3"/>
        <v>8.2237635357538501</v>
      </c>
      <c r="F6" s="3">
        <f t="shared" si="8"/>
        <v>1.959112575766492</v>
      </c>
      <c r="G6" s="3">
        <f t="shared" si="9"/>
        <v>1.8032672802240814</v>
      </c>
      <c r="H6" s="3">
        <f t="shared" si="11"/>
        <v>1.9845633437012364</v>
      </c>
      <c r="I6" s="3">
        <f t="shared" ref="I6:I14" si="12">($T$5/I$17)/((T6-$T$5)/(V6-I$17))</f>
        <v>2.4768203360620409</v>
      </c>
      <c r="J6" s="3"/>
      <c r="K6" s="3"/>
      <c r="L6" s="4"/>
      <c r="M6" s="4"/>
      <c r="N6" s="4"/>
      <c r="O6" s="4"/>
      <c r="P6" s="4"/>
      <c r="Q6" s="4"/>
      <c r="R6" s="4"/>
      <c r="S6" s="4"/>
      <c r="T6" s="17">
        <f>SUM(C$1:C6)</f>
        <v>0.83985668314368178</v>
      </c>
      <c r="U6" s="23">
        <f t="shared" si="10"/>
        <v>1.3709189758474571E-2</v>
      </c>
      <c r="V6" s="12">
        <v>5</v>
      </c>
      <c r="W6" s="17">
        <f t="shared" ca="1" si="1"/>
        <v>0.10093586376050238</v>
      </c>
      <c r="X6" s="10">
        <f t="shared" ca="1" si="4"/>
        <v>0.50467931880251193</v>
      </c>
      <c r="Y6" s="28">
        <f ca="1">1/(2*SUM(X$2:X6)-1)</f>
        <v>0.22546574106757661</v>
      </c>
      <c r="Z6" s="10">
        <f t="shared" si="5"/>
        <v>0.2</v>
      </c>
      <c r="AA6" s="10">
        <f t="shared" ca="1" si="6"/>
        <v>3.1832176334470746E-2</v>
      </c>
      <c r="AB6" s="30"/>
    </row>
    <row r="7" spans="1:28" x14ac:dyDescent="0.45">
      <c r="A7" s="7">
        <f t="shared" si="7"/>
        <v>7</v>
      </c>
      <c r="B7" s="8">
        <f>Calculations!I8</f>
        <v>7.6999635072819567E-2</v>
      </c>
      <c r="C7" s="8">
        <f t="shared" si="0"/>
        <v>5.1958995454997846E-2</v>
      </c>
      <c r="D7" s="22">
        <f t="shared" si="2"/>
        <v>0.43126250390333803</v>
      </c>
      <c r="E7" s="21">
        <f t="shared" si="3"/>
        <v>12.937875117100141</v>
      </c>
      <c r="F7" s="3">
        <f t="shared" si="8"/>
        <v>2.242230268546058</v>
      </c>
      <c r="G7" s="3">
        <f t="shared" si="9"/>
        <v>2.1160618588271318</v>
      </c>
      <c r="H7" s="3">
        <f t="shared" si="11"/>
        <v>2.3890569843671203</v>
      </c>
      <c r="I7" s="3">
        <f t="shared" si="12"/>
        <v>2.9577587981066058</v>
      </c>
      <c r="J7" s="3">
        <f t="shared" ref="J7:J14" si="13">($T$6/J$17)/((T7-$T$6)/(V7-J$17))</f>
        <v>3.2327672072532256</v>
      </c>
      <c r="K7" s="3"/>
      <c r="L7" s="4"/>
      <c r="M7" s="4"/>
      <c r="N7" s="4"/>
      <c r="O7" s="4"/>
      <c r="P7" s="4"/>
      <c r="Q7" s="4"/>
      <c r="R7" s="4"/>
      <c r="S7" s="4"/>
      <c r="T7" s="17">
        <f>SUM(C$1:C7)</f>
        <v>0.89181567859867961</v>
      </c>
      <c r="U7" s="23">
        <f t="shared" si="10"/>
        <v>2.0074327115645496E-2</v>
      </c>
      <c r="V7" s="12">
        <v>6</v>
      </c>
      <c r="W7" s="17">
        <f t="shared" ca="1" si="1"/>
        <v>6.8111051194183037E-2</v>
      </c>
      <c r="X7" s="10">
        <f t="shared" ca="1" si="4"/>
        <v>0.40866630716509822</v>
      </c>
      <c r="Y7" s="28">
        <f ca="1">1/(2*SUM(X$2:X7)-1)</f>
        <v>0.19038204241677595</v>
      </c>
      <c r="Z7" s="10">
        <f t="shared" si="5"/>
        <v>0.16666666666666666</v>
      </c>
      <c r="AA7" s="10">
        <f t="shared" ca="1" si="6"/>
        <v>2.8458450900131146E-2</v>
      </c>
      <c r="AB7" s="30"/>
    </row>
    <row r="8" spans="1:28" x14ac:dyDescent="0.45">
      <c r="A8" s="7" t="b">
        <f t="shared" si="7"/>
        <v>0</v>
      </c>
      <c r="B8" s="8">
        <f>Calculations!I9</f>
        <v>3.5099359718674318E-2</v>
      </c>
      <c r="C8" s="8">
        <f t="shared" si="0"/>
        <v>3.6459542845768501E-2</v>
      </c>
      <c r="D8" s="22">
        <f t="shared" si="2"/>
        <v>0.45506631757352523</v>
      </c>
      <c r="E8" s="21">
        <f t="shared" si="3"/>
        <v>19.112785338088059</v>
      </c>
      <c r="F8" s="3">
        <f t="shared" si="8"/>
        <v>2.5402529224445778</v>
      </c>
      <c r="G8" s="3">
        <f t="shared" si="9"/>
        <v>2.4397994491914412</v>
      </c>
      <c r="H8" s="3">
        <f t="shared" si="11"/>
        <v>2.7977706418632118</v>
      </c>
      <c r="I8" s="3">
        <f t="shared" si="12"/>
        <v>3.4587661946973651</v>
      </c>
      <c r="J8" s="3">
        <f t="shared" si="13"/>
        <v>3.7994597028365629</v>
      </c>
      <c r="K8" s="3">
        <f>($T$7/K$17)/((T8-$T$7)/(V8-K$17))</f>
        <v>4.076736427054902</v>
      </c>
      <c r="L8" s="4"/>
      <c r="M8" s="4"/>
      <c r="N8" s="4"/>
      <c r="O8" s="4"/>
      <c r="P8" s="4"/>
      <c r="Q8" s="4"/>
      <c r="R8" s="4"/>
      <c r="S8" s="4"/>
      <c r="T8" s="17">
        <f>SUM(C$1:C8)</f>
        <v>0.92827522144444807</v>
      </c>
      <c r="U8" s="23">
        <f t="shared" si="10"/>
        <v>2.3803813670187191E-2</v>
      </c>
      <c r="V8" s="12">
        <v>7</v>
      </c>
      <c r="W8" s="17">
        <f t="shared" ca="1" si="1"/>
        <v>4.7793414163202118E-2</v>
      </c>
      <c r="X8" s="10">
        <f t="shared" ca="1" si="4"/>
        <v>0.33455389914241485</v>
      </c>
      <c r="Y8" s="28">
        <f ca="1">1/(2*SUM(X$2:X8)-1)</f>
        <v>0.16887031058600968</v>
      </c>
      <c r="Z8" s="10">
        <f t="shared" si="5"/>
        <v>0.14285714285714285</v>
      </c>
      <c r="AA8" s="10">
        <f t="shared" ca="1" si="6"/>
        <v>3.0348695683677967E-2</v>
      </c>
      <c r="AB8" s="30"/>
    </row>
    <row r="9" spans="1:28" x14ac:dyDescent="0.45">
      <c r="A9" s="7">
        <f t="shared" si="7"/>
        <v>9</v>
      </c>
      <c r="B9" s="8">
        <f>Calculations!I10</f>
        <v>0</v>
      </c>
      <c r="C9" s="8">
        <f t="shared" si="0"/>
        <v>3.5099359718674318E-2</v>
      </c>
      <c r="D9" s="22">
        <f t="shared" si="2"/>
        <v>0.437204912681392</v>
      </c>
      <c r="E9" s="21">
        <f t="shared" si="3"/>
        <v>24.483475110157954</v>
      </c>
      <c r="F9" s="3">
        <f t="shared" si="8"/>
        <v>2.8122725210221953</v>
      </c>
      <c r="G9" s="3">
        <f t="shared" si="9"/>
        <v>2.7242262960772718</v>
      </c>
      <c r="H9" s="3">
        <f t="shared" si="11"/>
        <v>3.1304721313641926</v>
      </c>
      <c r="I9" s="3">
        <f t="shared" si="12"/>
        <v>3.8044406207603991</v>
      </c>
      <c r="J9" s="3">
        <f t="shared" si="13"/>
        <v>4.0796841426729724</v>
      </c>
      <c r="K9" s="3">
        <f>($T$7/K$17)/((T9-$T$7)/(V9-K$17))</f>
        <v>4.1542265492195991</v>
      </c>
      <c r="L9" s="3">
        <f>($T$8/L$17)/((T9-$T$8)/(V9-L$17))</f>
        <v>3.7781528490413212</v>
      </c>
      <c r="M9" s="4"/>
      <c r="N9" s="4"/>
      <c r="O9" s="4"/>
      <c r="P9" s="4"/>
      <c r="Q9" s="4"/>
      <c r="R9" s="4"/>
      <c r="S9" s="4"/>
      <c r="T9" s="17">
        <f>SUM(C$1:C9)</f>
        <v>0.96337458116312236</v>
      </c>
      <c r="U9" s="23">
        <f t="shared" si="10"/>
        <v>-1.7861404892133226E-2</v>
      </c>
      <c r="V9" s="12">
        <v>8</v>
      </c>
      <c r="W9" s="17">
        <f t="shared" ca="1" si="1"/>
        <v>4.6010402351836066E-2</v>
      </c>
      <c r="X9" s="10">
        <f t="shared" ca="1" si="4"/>
        <v>0.36808321881468853</v>
      </c>
      <c r="Y9" s="28">
        <f ca="1">1/(2*SUM(X$2:X9)-1)</f>
        <v>0.15019817578989447</v>
      </c>
      <c r="Z9" s="10">
        <f t="shared" si="5"/>
        <v>0.125</v>
      </c>
      <c r="AA9" s="10">
        <f t="shared" ca="1" si="6"/>
        <v>2.8797915188450825E-2</v>
      </c>
      <c r="AB9" s="30"/>
    </row>
    <row r="10" spans="1:28" x14ac:dyDescent="0.45">
      <c r="A10" s="7">
        <f t="shared" si="7"/>
        <v>10</v>
      </c>
      <c r="B10" s="8">
        <f>Calculations!I11</f>
        <v>8.9573035198885313E-3</v>
      </c>
      <c r="C10" s="8">
        <f t="shared" si="0"/>
        <v>1.3648276548452376E-2</v>
      </c>
      <c r="D10" s="22">
        <f t="shared" si="2"/>
        <v>0.53754735974643431</v>
      </c>
      <c r="E10" s="21">
        <f t="shared" si="3"/>
        <v>38.703409901743271</v>
      </c>
      <c r="F10" s="3">
        <f t="shared" si="8"/>
        <v>3.1514417160491495</v>
      </c>
      <c r="G10" s="3">
        <f t="shared" si="9"/>
        <v>3.0946105026102981</v>
      </c>
      <c r="H10" s="3">
        <f t="shared" si="11"/>
        <v>3.6093863090929874</v>
      </c>
      <c r="I10" s="3">
        <f t="shared" si="12"/>
        <v>4.4524908606481208</v>
      </c>
      <c r="J10" s="3">
        <f t="shared" si="13"/>
        <v>4.8983311565810519</v>
      </c>
      <c r="K10" s="3">
        <f>($T$7/K$17)/((T10-$T$7)/(V10-K$17))</f>
        <v>5.2332191247469293</v>
      </c>
      <c r="L10" s="3">
        <f>($T$8/L$17)/((T10-$T$8)/(V10-L$17))</f>
        <v>5.4407046607944993</v>
      </c>
      <c r="M10" s="3">
        <f>($T$9/M$17)/((T10-$T$9)/(V10-M$17))</f>
        <v>8.8232255712202381</v>
      </c>
      <c r="N10" s="4"/>
      <c r="O10" s="4"/>
      <c r="P10" s="4"/>
      <c r="Q10" s="4"/>
      <c r="R10" s="4"/>
      <c r="S10" s="4"/>
      <c r="T10" s="17">
        <f>SUM(C$1:C10)</f>
        <v>0.97702285771157471</v>
      </c>
      <c r="U10" s="23">
        <f t="shared" si="10"/>
        <v>0.10034244706504231</v>
      </c>
      <c r="V10" s="12">
        <v>9</v>
      </c>
      <c r="W10" s="17">
        <f t="shared" ca="1" si="1"/>
        <v>1.7891001443804688E-2</v>
      </c>
      <c r="X10" s="10">
        <f t="shared" ca="1" si="4"/>
        <v>0.16101901299424218</v>
      </c>
      <c r="Y10" s="28">
        <f ca="1">1/(2*SUM(X$2:X10)-1)</f>
        <v>0.14326835371111565</v>
      </c>
      <c r="Z10" s="10">
        <f t="shared" si="5"/>
        <v>0.1111111111111111</v>
      </c>
      <c r="AA10" s="10">
        <f t="shared" ca="1" si="6"/>
        <v>3.6176897925005121E-2</v>
      </c>
      <c r="AB10" s="30"/>
    </row>
    <row r="11" spans="1:28" x14ac:dyDescent="0.45">
      <c r="A11" s="7">
        <f t="shared" si="7"/>
        <v>11</v>
      </c>
      <c r="B11" s="8">
        <f>Calculations!I12</f>
        <v>3.6459542845768501E-2</v>
      </c>
      <c r="C11" s="8">
        <f t="shared" si="0"/>
        <v>8.9573035198885313E-3</v>
      </c>
      <c r="D11" s="22">
        <f t="shared" si="2"/>
        <v>0.64378389490497834</v>
      </c>
      <c r="E11" s="21">
        <f t="shared" si="3"/>
        <v>57.940550541448047</v>
      </c>
      <c r="F11" s="3">
        <f t="shared" si="8"/>
        <v>3.5006355852992863</v>
      </c>
      <c r="G11" s="3">
        <f t="shared" si="9"/>
        <v>3.4766420970541625</v>
      </c>
      <c r="H11" s="3">
        <f t="shared" si="11"/>
        <v>4.1053876055361611</v>
      </c>
      <c r="I11" s="3">
        <f t="shared" si="12"/>
        <v>5.1284941120494842</v>
      </c>
      <c r="J11" s="3">
        <f t="shared" si="13"/>
        <v>5.7475820732870222</v>
      </c>
      <c r="K11" s="3">
        <f>($T$7/K$17)/((T11-$T$7)/(V11-K$17))</f>
        <v>6.3138857572341269</v>
      </c>
      <c r="L11" s="3">
        <f>($T$8/L$17)/((T11-$T$8)/(V11-L$17))</f>
        <v>6.8942492485093423</v>
      </c>
      <c r="M11" s="3">
        <f>($T$9/M$17)/((T11-$T$9)/(V11-M$17))</f>
        <v>10.65416788963898</v>
      </c>
      <c r="N11" s="3">
        <f>($T$10/N$17)/((T11-$T$10)/(V11-N$17))</f>
        <v>12.119506172839481</v>
      </c>
      <c r="O11" s="4"/>
      <c r="P11" s="4"/>
      <c r="Q11" s="4"/>
      <c r="R11" s="4"/>
      <c r="S11" s="4"/>
      <c r="T11" s="17">
        <f>SUM(C$1:C11)</f>
        <v>0.98598016123146326</v>
      </c>
      <c r="U11" s="23">
        <f t="shared" si="10"/>
        <v>0.10623653515854403</v>
      </c>
      <c r="V11" s="12">
        <v>10</v>
      </c>
      <c r="W11" s="17">
        <f t="shared" ca="1" si="1"/>
        <v>1.1741785099239829E-2</v>
      </c>
      <c r="X11" s="10">
        <f t="shared" ca="1" si="4"/>
        <v>0.11741785099239829</v>
      </c>
      <c r="Y11" s="28">
        <f ca="1">1/(2*SUM(X$2:X11)-1)</f>
        <v>0.13860505263360934</v>
      </c>
      <c r="Z11" s="10">
        <f t="shared" si="5"/>
        <v>0.1</v>
      </c>
      <c r="AA11" s="10">
        <f t="shared" ca="1" si="6"/>
        <v>4.2894502926232592E-2</v>
      </c>
      <c r="AB11" s="30"/>
    </row>
    <row r="12" spans="1:28" x14ac:dyDescent="0.45">
      <c r="A12" s="7" t="b">
        <f>IFERROR(IF((D17-D12)&gt;0,ROW(D12)),"")</f>
        <v>0</v>
      </c>
      <c r="B12" s="8">
        <f>Calculations!I13</f>
        <v>7.5705802342168997E-3</v>
      </c>
      <c r="C12" s="8">
        <f t="shared" si="0"/>
        <v>7.5705802342168997E-3</v>
      </c>
      <c r="D12" s="22">
        <f t="shared" si="2"/>
        <v>0.71096875370150758</v>
      </c>
      <c r="E12" s="21">
        <f t="shared" si="3"/>
        <v>78.206562907165832</v>
      </c>
      <c r="F12" s="3">
        <f t="shared" si="8"/>
        <v>3.8485512674675624</v>
      </c>
      <c r="G12" s="3">
        <f t="shared" si="9"/>
        <v>3.85588333767345</v>
      </c>
      <c r="H12" s="3">
        <f t="shared" si="11"/>
        <v>4.5945241515586845</v>
      </c>
      <c r="I12" s="3">
        <f t="shared" si="12"/>
        <v>5.7868934970807357</v>
      </c>
      <c r="J12" s="3">
        <f t="shared" si="13"/>
        <v>6.5573648765325565</v>
      </c>
      <c r="K12" s="3">
        <f>($T$7/K$17)/((T12-$T$7)/(V12-K$17))</f>
        <v>7.3050501097850029</v>
      </c>
      <c r="L12" s="3">
        <f>($T$8/L$17)/((T12-$T$8)/(V12-L$17))</f>
        <v>8.1262161298754183</v>
      </c>
      <c r="M12" s="3">
        <f>($T$9/M$17)/((T12-$T$9)/(V12-M$17))</f>
        <v>11.971883245382601</v>
      </c>
      <c r="N12" s="3">
        <f>($T$10/N$17)/((T12-$T$10)/(V12-N$17))</f>
        <v>13.136357553860579</v>
      </c>
      <c r="O12" s="3">
        <f>($T$11/O$17)/((T12-$T$11)/(V12-O$17))</f>
        <v>13.02383873794923</v>
      </c>
      <c r="P12" s="3"/>
      <c r="Q12" s="3"/>
      <c r="R12" s="3"/>
      <c r="S12" s="3"/>
      <c r="T12" s="17">
        <f>SUM(C$1:C12)</f>
        <v>0.99355074146568012</v>
      </c>
      <c r="U12" s="23">
        <f t="shared" si="10"/>
        <v>6.7184858796529245E-2</v>
      </c>
      <c r="V12" s="12">
        <v>11</v>
      </c>
      <c r="W12" s="17">
        <f t="shared" ca="1" si="1"/>
        <v>9.9239828135056635E-3</v>
      </c>
      <c r="X12" s="10">
        <f t="shared" ca="1" si="4"/>
        <v>0.1091638109485623</v>
      </c>
      <c r="Y12" s="28">
        <f ca="1">1/(2*SUM(X$2:X12)-1)</f>
        <v>0.13453388095154517</v>
      </c>
      <c r="Z12" s="10">
        <f t="shared" si="5"/>
        <v>9.0909090909090912E-2</v>
      </c>
      <c r="AA12" s="10">
        <f t="shared" ca="1" si="6"/>
        <v>4.7987269046699685E-2</v>
      </c>
      <c r="AB12" s="30"/>
    </row>
    <row r="13" spans="1:28" x14ac:dyDescent="0.45">
      <c r="A13" s="7" t="b">
        <f>IFERROR(IF((D18-D13)&gt;0,ROW(D13)),"")</f>
        <v>0</v>
      </c>
      <c r="B13" s="8">
        <f>Calculations!I14</f>
        <v>1.3648276548452376E-2</v>
      </c>
      <c r="C13" s="8">
        <f t="shared" si="0"/>
        <v>6.4492585343197423E-3</v>
      </c>
      <c r="D13" s="22">
        <f t="shared" si="2"/>
        <v>0.65274929586860309</v>
      </c>
      <c r="E13" s="21">
        <f t="shared" si="3"/>
        <v>86.162907054655605</v>
      </c>
      <c r="F13" s="3">
        <f t="shared" si="8"/>
        <v>4.195690231986875</v>
      </c>
      <c r="G13" s="3">
        <f t="shared" si="9"/>
        <v>4.2332904490596093</v>
      </c>
      <c r="H13" s="3">
        <f t="shared" si="11"/>
        <v>5.0790672741892262</v>
      </c>
      <c r="I13" s="3">
        <f t="shared" si="12"/>
        <v>6.4337315687865493</v>
      </c>
      <c r="J13" s="3">
        <f t="shared" si="13"/>
        <v>7.342169373549889</v>
      </c>
      <c r="K13" s="3">
        <f t="shared" ref="K13:K16" si="14">($T$7/K$17)/((T13-$T$7)/(V13-K$17))</f>
        <v>8.2434835939895788</v>
      </c>
      <c r="L13" s="3">
        <f t="shared" ref="L13:L16" si="15">($T$8/L$17)/((T13-$T$8)/(V13-L$17))</f>
        <v>9.2444165455266347</v>
      </c>
      <c r="M13" s="3">
        <f t="shared" ref="M13:M16" si="16">($T$9/M$17)/((T13-$T$9)/(V13-M$17))</f>
        <v>13.151721014492759</v>
      </c>
      <c r="N13" s="3">
        <f t="shared" ref="N13:N16" si="17">($T$10/N$17)/((T13-$T$10)/(V13-N$17))</f>
        <v>14.173837712965632</v>
      </c>
      <c r="O13" s="3">
        <f>($T$11/O$17)/((T13-$T$11)/(V13-O$17))</f>
        <v>14.06549929010886</v>
      </c>
      <c r="P13" s="3">
        <f>($T$12/P$17)/((T13-$T$12)/(V13-P$17))</f>
        <v>14.005144032921752</v>
      </c>
      <c r="Q13" s="3"/>
      <c r="R13" s="3"/>
      <c r="S13" s="3"/>
      <c r="T13" s="17">
        <f>SUM(C$1:C13)</f>
        <v>0.99999999999999989</v>
      </c>
      <c r="U13" s="23">
        <f t="shared" si="10"/>
        <v>-5.8219457832904498E-2</v>
      </c>
      <c r="V13" s="12">
        <v>12</v>
      </c>
      <c r="W13" s="17">
        <f t="shared" ref="W13:W16" ca="1" si="18">C13/SUM(INDIRECT("C$2:C$"&amp;$A$18))</f>
        <v>8.4540852714526764E-3</v>
      </c>
      <c r="X13" s="10">
        <f t="shared" ca="1" si="4"/>
        <v>0.10144902325743212</v>
      </c>
      <c r="Y13" s="28">
        <f ca="1">1/(2*SUM(X$2:X13)-1)</f>
        <v>0.13095913378849078</v>
      </c>
      <c r="Z13" s="10">
        <f t="shared" si="5"/>
        <v>8.3333333333333329E-2</v>
      </c>
      <c r="AA13" s="10">
        <f t="shared" ca="1" si="6"/>
        <v>5.1955418678353585E-2</v>
      </c>
      <c r="AB13" s="30"/>
    </row>
    <row r="14" spans="1:28" x14ac:dyDescent="0.45">
      <c r="A14" s="7" t="b">
        <f>IFERROR(IF((D19-D14)&gt;0,ROW(D14)),"")</f>
        <v>0</v>
      </c>
      <c r="B14" s="8">
        <f>Calculations!I15</f>
        <v>6.4492585343197423E-3</v>
      </c>
      <c r="C14" s="8">
        <f t="shared" si="0"/>
        <v>2E-3</v>
      </c>
      <c r="D14" s="22">
        <f t="shared" si="2"/>
        <v>0.6535587228467491</v>
      </c>
      <c r="E14" s="21">
        <f t="shared" si="3"/>
        <v>101.95516076409287</v>
      </c>
      <c r="F14" s="3">
        <f t="shared" si="8"/>
        <v>4.5645055598856459</v>
      </c>
      <c r="G14" s="3">
        <f t="shared" si="9"/>
        <v>4.639484411124851</v>
      </c>
      <c r="H14" s="3">
        <f t="shared" si="11"/>
        <v>5.6131752686874483</v>
      </c>
      <c r="I14" s="3">
        <f t="shared" si="12"/>
        <v>7.1774156182033284</v>
      </c>
      <c r="J14" s="3">
        <f t="shared" si="13"/>
        <v>8.2875490589640677</v>
      </c>
      <c r="K14" s="3">
        <f t="shared" si="14"/>
        <v>9.4428282699332087</v>
      </c>
      <c r="L14" s="3">
        <f t="shared" si="15"/>
        <v>10.792361687791011</v>
      </c>
      <c r="M14" s="3">
        <f t="shared" si="16"/>
        <v>15.588416420020559</v>
      </c>
      <c r="N14" s="3">
        <f t="shared" si="17"/>
        <v>17.3851906751709</v>
      </c>
      <c r="O14" s="3">
        <f t="shared" ref="O14:O16" si="19">($T$11/O$17)/((T14-$T$11)/(V14-O$17))</f>
        <v>18.464233794311838</v>
      </c>
      <c r="P14" s="3">
        <f>($T$12/P$17)/((T14-$T$12)/(V14-P$17))</f>
        <v>21.380052299694736</v>
      </c>
      <c r="Q14" s="3">
        <f>($T$13/Q$17)/((T14-$T$13)/(V14-Q$17))</f>
        <v>41.666666666668938</v>
      </c>
      <c r="R14" s="3"/>
      <c r="S14" s="3"/>
      <c r="T14" s="17">
        <f>SUM(C$1:C14)</f>
        <v>1.0019999999999998</v>
      </c>
      <c r="U14" s="23">
        <f t="shared" si="10"/>
        <v>8.0942697814601061E-4</v>
      </c>
      <c r="V14" s="12">
        <v>13</v>
      </c>
      <c r="W14" s="17">
        <f t="shared" ca="1" si="18"/>
        <v>2.6217231721954531E-3</v>
      </c>
      <c r="X14" s="10">
        <f t="shared" ca="1" si="4"/>
        <v>3.4082401238540887E-2</v>
      </c>
      <c r="Y14" s="28">
        <f ca="1">1/(2*SUM(X$2:X14)-1)</f>
        <v>0.12980043084973325</v>
      </c>
      <c r="Z14" s="10">
        <f t="shared" si="5"/>
        <v>7.6923076923076927E-2</v>
      </c>
      <c r="AA14" s="10">
        <f t="shared" ca="1" si="6"/>
        <v>5.7283800087211012E-2</v>
      </c>
      <c r="AB14" s="30"/>
    </row>
    <row r="15" spans="1:28" x14ac:dyDescent="0.45">
      <c r="A15" s="7" t="b">
        <f t="shared" ref="A15:A16" si="20">IFERROR(IF((D20-D15)&gt;0,ROW(D15)),"")</f>
        <v>0</v>
      </c>
      <c r="B15" s="8">
        <f>Calculations!C16</f>
        <v>2E-3</v>
      </c>
      <c r="C15" s="8">
        <f t="shared" ref="C15:C16" si="21">LARGE($B$2:$B$17,ROW(A15)-1)</f>
        <v>1E-3</v>
      </c>
      <c r="D15" s="22">
        <f t="shared" si="2"/>
        <v>1.5389202432190467</v>
      </c>
      <c r="E15" s="21">
        <f t="shared" ref="E15:E16" si="22">SUM(F15:S15)</f>
        <v>280.0834842658665</v>
      </c>
      <c r="F15" s="3">
        <f t="shared" ref="F15:F16" si="23">(T$2/F$17)/((T15-T$2)/(V15-F$17))</f>
        <v>4.9380782267820811</v>
      </c>
      <c r="G15" s="3">
        <f t="shared" ref="G15:G16" si="24">(T$3/G$17)/((T15-T$3)/(V15-G$17))</f>
        <v>5.0519608059961172</v>
      </c>
      <c r="H15" s="3">
        <f t="shared" ref="H15:H16" si="25">(T$4/H$17)/((T15-T$4)/(V15-H$17))</f>
        <v>6.1579980104747758</v>
      </c>
      <c r="I15" s="3">
        <f t="shared" ref="I15:I16" si="26">($T$5/I$17)/((T15-$T$5)/(V15-I$17))</f>
        <v>7.9416972468129066</v>
      </c>
      <c r="J15" s="3">
        <f t="shared" ref="J15:J16" si="27">($T$6/J$17)/((T15-$T$6)/(V15-J$17))</f>
        <v>9.2663435976972028</v>
      </c>
      <c r="K15" s="3">
        <f t="shared" si="14"/>
        <v>10.69474145705213</v>
      </c>
      <c r="L15" s="3">
        <f t="shared" si="15"/>
        <v>12.422589124895879</v>
      </c>
      <c r="M15" s="3">
        <f t="shared" si="16"/>
        <v>18.234026467877229</v>
      </c>
      <c r="N15" s="3">
        <f t="shared" si="17"/>
        <v>20.894926411835918</v>
      </c>
      <c r="O15" s="3">
        <f t="shared" si="19"/>
        <v>23.172491223693321</v>
      </c>
      <c r="P15" s="3">
        <f t="shared" ref="P15:P16" si="28">($T$12/P$17)/((T15-$T$12)/(V15-P$17))</f>
        <v>28.676153060257793</v>
      </c>
      <c r="Q15" s="3">
        <f t="shared" ref="Q15:Q16" si="29">($T$13/Q$17)/((T15-$T$13)/(V15-Q$17))</f>
        <v>55.555555555559614</v>
      </c>
      <c r="R15" s="3">
        <f>($T$14/R$17)/((T15-$T$14)/(V15-R$17))</f>
        <v>77.07692307693155</v>
      </c>
      <c r="S15" s="3"/>
      <c r="T15" s="17">
        <f>SUM(C$1:C15)</f>
        <v>1.0029999999999997</v>
      </c>
      <c r="U15" s="23">
        <f t="shared" si="10"/>
        <v>0.88536152037229765</v>
      </c>
      <c r="V15" s="12">
        <v>14</v>
      </c>
      <c r="W15" s="17">
        <f t="shared" ca="1" si="18"/>
        <v>1.3108615860977265E-3</v>
      </c>
      <c r="X15" s="10">
        <f t="shared" ca="1" si="4"/>
        <v>1.8352062205368173E-2</v>
      </c>
      <c r="Y15" s="28">
        <f ca="1">1/(2*SUM(X$2:X15)-1)</f>
        <v>0.12918496639082999</v>
      </c>
      <c r="Z15" s="10">
        <f t="shared" si="5"/>
        <v>7.1428571428571425E-2</v>
      </c>
      <c r="AA15" s="10">
        <f t="shared" ca="1" si="6"/>
        <v>6.2199194574739991E-2</v>
      </c>
      <c r="AB15" s="30"/>
    </row>
    <row r="16" spans="1:28" x14ac:dyDescent="0.45">
      <c r="A16" s="7" t="str">
        <f t="shared" si="20"/>
        <v/>
      </c>
      <c r="B16" s="8">
        <f>Calculations!C17</f>
        <v>1E-3</v>
      </c>
      <c r="C16" s="8">
        <f t="shared" si="21"/>
        <v>0</v>
      </c>
      <c r="D16" s="22" t="e">
        <f t="shared" si="2"/>
        <v>#DIV/0!</v>
      </c>
      <c r="E16" s="21" t="e">
        <f t="shared" si="22"/>
        <v>#DIV/0!</v>
      </c>
      <c r="F16" s="3">
        <f t="shared" si="23"/>
        <v>5.3179303980730106</v>
      </c>
      <c r="G16" s="3">
        <f t="shared" si="24"/>
        <v>5.4729575398291264</v>
      </c>
      <c r="H16" s="3">
        <f t="shared" si="25"/>
        <v>6.7178160114270282</v>
      </c>
      <c r="I16" s="3">
        <f t="shared" si="26"/>
        <v>8.7358669714941968</v>
      </c>
      <c r="J16" s="3">
        <f t="shared" si="27"/>
        <v>10.295937330774668</v>
      </c>
      <c r="K16" s="3">
        <f t="shared" si="14"/>
        <v>12.031584139183646</v>
      </c>
      <c r="L16" s="3">
        <f t="shared" si="15"/>
        <v>14.197244714166718</v>
      </c>
      <c r="M16" s="3">
        <f t="shared" si="16"/>
        <v>21.273030879190099</v>
      </c>
      <c r="N16" s="3">
        <f t="shared" si="17"/>
        <v>25.073911694203098</v>
      </c>
      <c r="O16" s="3">
        <f t="shared" si="19"/>
        <v>28.965614029616649</v>
      </c>
      <c r="P16" s="3">
        <f t="shared" si="28"/>
        <v>38.23487074701039</v>
      </c>
      <c r="Q16" s="3">
        <f t="shared" si="29"/>
        <v>83.333333333339411</v>
      </c>
      <c r="R16" s="3">
        <f>($T$14/R$17)/((T16-$T$14)/(V16-R$17))</f>
        <v>154.1538461538631</v>
      </c>
      <c r="S16" s="3" t="e">
        <f>($T$15/S$17)/((T16-$T$15)/(V16-S$17))</f>
        <v>#DIV/0!</v>
      </c>
      <c r="T16" s="17">
        <f>SUM(C$1:C16)</f>
        <v>1.0029999999999997</v>
      </c>
      <c r="U16" s="23" t="e">
        <f t="shared" si="10"/>
        <v>#DIV/0!</v>
      </c>
      <c r="V16" s="12">
        <v>15</v>
      </c>
      <c r="W16" s="17">
        <f t="shared" ca="1" si="18"/>
        <v>0</v>
      </c>
      <c r="X16" s="10">
        <f t="shared" ca="1" si="4"/>
        <v>0</v>
      </c>
      <c r="Y16" s="28">
        <f ca="1">1/(2*SUM(X$2:X16)-1)</f>
        <v>0.12918496639082999</v>
      </c>
      <c r="Z16" s="10">
        <f t="shared" si="5"/>
        <v>6.6666666666666666E-2</v>
      </c>
      <c r="AA16" s="10">
        <f t="shared" ca="1" si="6"/>
        <v>6.6983892561603559E-2</v>
      </c>
      <c r="AB16" s="30"/>
    </row>
    <row r="17" spans="1:27" x14ac:dyDescent="0.45">
      <c r="A17" s="7"/>
      <c r="B17" s="7"/>
      <c r="C17" s="25"/>
      <c r="D17" s="7"/>
      <c r="E17" s="7"/>
      <c r="F17" s="11">
        <v>1</v>
      </c>
      <c r="G17" s="11">
        <v>2</v>
      </c>
      <c r="H17" s="11">
        <v>3</v>
      </c>
      <c r="I17" s="11">
        <v>4</v>
      </c>
      <c r="J17" s="11">
        <v>5</v>
      </c>
      <c r="K17" s="11">
        <v>6</v>
      </c>
      <c r="L17" s="11">
        <v>7</v>
      </c>
      <c r="M17" s="11">
        <v>8</v>
      </c>
      <c r="N17" s="11">
        <v>9</v>
      </c>
      <c r="O17" s="11">
        <v>10</v>
      </c>
      <c r="P17" s="11">
        <v>11</v>
      </c>
      <c r="Q17" s="11">
        <v>12</v>
      </c>
      <c r="R17" s="11">
        <v>13</v>
      </c>
      <c r="S17" s="11">
        <v>14</v>
      </c>
      <c r="T17" s="7"/>
      <c r="U17" s="26"/>
      <c r="V17" s="7"/>
      <c r="W17" s="27"/>
      <c r="X17" s="15"/>
      <c r="Y17" s="15"/>
      <c r="Z17" s="15"/>
      <c r="AA17" s="15"/>
    </row>
    <row r="18" spans="1:27" x14ac:dyDescent="0.45">
      <c r="A18" s="29">
        <f>MIN(A2:A16)</f>
        <v>5</v>
      </c>
      <c r="B18" s="31"/>
      <c r="C18" s="6">
        <f ca="1">SUM(INDIRECT("c2:c"&amp;A18))</f>
        <v>0.76285704807086219</v>
      </c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</row>
  </sheetData>
  <sheetProtection algorithmName="SHA-512" hashValue="ASxx7ol00NMnyd3W6Lrs4jJF/w+KYgCU80u+oJzTvMT9G9hsuNti8GamGUa3ddgrfCUu/01dmtZsu/9hGrq8cQ==" saltValue="MTqcejZoR5B+1n/bcol9iw==" spinCount="100000" sheet="1" formatCell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17</vt:i4>
      </vt:variant>
      <vt:variant>
        <vt:lpstr>Диаграммы</vt:lpstr>
      </vt:variant>
      <vt:variant>
        <vt:i4>6</vt:i4>
      </vt:variant>
    </vt:vector>
  </HeadingPairs>
  <TitlesOfParts>
    <vt:vector size="23" baseType="lpstr">
      <vt:lpstr>Guidelines</vt:lpstr>
      <vt:lpstr>Calculations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Matrix (3D bubble chart)</vt:lpstr>
      <vt:lpstr>Matrix (bubble chart)</vt:lpstr>
      <vt:lpstr>Matrix (I)</vt:lpstr>
      <vt:lpstr>Matrix (RO)</vt:lpstr>
      <vt:lpstr>Matrix (G)</vt:lpstr>
      <vt:lpstr>Matrix (B4)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Надеждина Алена</dc:creator>
  <cp:lastModifiedBy>Вертоградов Владимир Александрович</cp:lastModifiedBy>
  <dcterms:created xsi:type="dcterms:W3CDTF">2022-01-09T13:04:21Z</dcterms:created>
  <dcterms:modified xsi:type="dcterms:W3CDTF">2022-02-23T17:41:15Z</dcterms:modified>
</cp:coreProperties>
</file>